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oeba\Downloads\"/>
    </mc:Choice>
  </mc:AlternateContent>
  <xr:revisionPtr revIDLastSave="0" documentId="13_ncr:1_{BFECAF0A-DA8A-4E2C-AA06-BB037CBBAE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Unité UP1" sheetId="2" r:id="rId1"/>
    <sheet name="Unité UP2" sheetId="5" r:id="rId2"/>
    <sheet name="Unité UP3" sheetId="4" r:id="rId3"/>
  </sheets>
  <definedNames>
    <definedName name="_xlnm.Print_Area" localSheetId="0">'Unité UP1'!$A$1:$G$66</definedName>
    <definedName name="_xlnm.Print_Area" localSheetId="1">'Unité UP2'!$A$1:$G$34</definedName>
    <definedName name="_xlnm.Print_Area" localSheetId="2">'Unité UP3'!$A$1:$G$46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5" l="1"/>
  <c r="H12" i="4"/>
  <c r="H7" i="5"/>
  <c r="I7" i="5"/>
  <c r="K7" i="5"/>
  <c r="L7" i="5"/>
  <c r="O7" i="5"/>
  <c r="H15" i="5"/>
  <c r="I15" i="5"/>
  <c r="K15" i="5"/>
  <c r="O15" i="5"/>
  <c r="P15" i="5" s="1"/>
  <c r="L50" i="2"/>
  <c r="L36" i="2"/>
  <c r="L13" i="2"/>
  <c r="L7" i="2"/>
  <c r="K18" i="5"/>
  <c r="K18" i="4"/>
  <c r="C27" i="5"/>
  <c r="O20" i="5"/>
  <c r="K20" i="5"/>
  <c r="I20" i="5"/>
  <c r="H20" i="5"/>
  <c r="O18" i="5"/>
  <c r="I18" i="5"/>
  <c r="H18" i="5"/>
  <c r="O9" i="5"/>
  <c r="K9" i="5"/>
  <c r="I9" i="5"/>
  <c r="O22" i="4"/>
  <c r="O18" i="4"/>
  <c r="O15" i="4"/>
  <c r="O12" i="4"/>
  <c r="I22" i="4"/>
  <c r="I18" i="4"/>
  <c r="I15" i="4"/>
  <c r="I12" i="4"/>
  <c r="L25" i="4"/>
  <c r="H22" i="4"/>
  <c r="H18" i="4"/>
  <c r="H15" i="4"/>
  <c r="L7" i="4"/>
  <c r="K22" i="4"/>
  <c r="K15" i="4"/>
  <c r="C39" i="4"/>
  <c r="O31" i="4"/>
  <c r="K31" i="4"/>
  <c r="I31" i="4"/>
  <c r="H31" i="4"/>
  <c r="O27" i="4"/>
  <c r="K27" i="4"/>
  <c r="I27" i="4"/>
  <c r="H27" i="4"/>
  <c r="O25" i="4"/>
  <c r="K25" i="4"/>
  <c r="I25" i="4"/>
  <c r="H25" i="4"/>
  <c r="K12" i="4"/>
  <c r="O7" i="4"/>
  <c r="K7" i="4"/>
  <c r="I7" i="4"/>
  <c r="H7" i="4"/>
  <c r="I42" i="2"/>
  <c r="I31" i="2"/>
  <c r="I26" i="2"/>
  <c r="H23" i="2"/>
  <c r="I23" i="2"/>
  <c r="I13" i="2"/>
  <c r="O42" i="2"/>
  <c r="O31" i="2"/>
  <c r="O26" i="2"/>
  <c r="O23" i="2"/>
  <c r="K52" i="2"/>
  <c r="K50" i="2"/>
  <c r="K45" i="2"/>
  <c r="H42" i="2"/>
  <c r="K42" i="2"/>
  <c r="K31" i="2"/>
  <c r="K26" i="2"/>
  <c r="H31" i="2"/>
  <c r="H26" i="2"/>
  <c r="O52" i="2"/>
  <c r="P52" i="2" s="1"/>
  <c r="I52" i="2"/>
  <c r="H52" i="2"/>
  <c r="O50" i="2"/>
  <c r="P50" i="2" s="1"/>
  <c r="I50" i="2"/>
  <c r="H50" i="2"/>
  <c r="K7" i="2"/>
  <c r="P7" i="4" l="1"/>
  <c r="P18" i="4"/>
  <c r="P25" i="4"/>
  <c r="P31" i="4"/>
  <c r="P22" i="4"/>
  <c r="P27" i="4"/>
  <c r="P15" i="4"/>
  <c r="P12" i="4"/>
  <c r="P18" i="5"/>
  <c r="P20" i="5"/>
  <c r="P7" i="5"/>
  <c r="P9" i="5"/>
  <c r="M7" i="5"/>
  <c r="M50" i="2"/>
  <c r="P42" i="2"/>
  <c r="M7" i="2"/>
  <c r="M13" i="2"/>
  <c r="P23" i="2"/>
  <c r="M36" i="2"/>
  <c r="P26" i="2"/>
  <c r="P31" i="2"/>
  <c r="I22" i="5"/>
  <c r="M25" i="4"/>
  <c r="M7" i="4"/>
  <c r="I34" i="4"/>
  <c r="Q7" i="5" l="1"/>
  <c r="S7" i="5" s="1"/>
  <c r="D24" i="5"/>
  <c r="R7" i="5"/>
  <c r="R50" i="2"/>
  <c r="Q50" i="2"/>
  <c r="R7" i="4"/>
  <c r="Q7" i="4"/>
  <c r="R25" i="4"/>
  <c r="Q25" i="4"/>
  <c r="I45" i="2"/>
  <c r="I40" i="2"/>
  <c r="I36" i="2"/>
  <c r="I19" i="2"/>
  <c r="I10" i="2"/>
  <c r="I7" i="2"/>
  <c r="H45" i="2"/>
  <c r="H40" i="2"/>
  <c r="H36" i="2"/>
  <c r="H19" i="2"/>
  <c r="H13" i="2"/>
  <c r="H10" i="2"/>
  <c r="H7" i="2"/>
  <c r="D36" i="4" l="1"/>
  <c r="S7" i="4"/>
  <c r="I54" i="2"/>
  <c r="O7" i="2"/>
  <c r="P7" i="2" s="1"/>
  <c r="C59" i="2"/>
  <c r="O45" i="2" l="1"/>
  <c r="P45" i="2" s="1"/>
  <c r="O40" i="2"/>
  <c r="P40" i="2" s="1"/>
  <c r="O36" i="2"/>
  <c r="P36" i="2" s="1"/>
  <c r="O19" i="2"/>
  <c r="P19" i="2" s="1"/>
  <c r="O13" i="2"/>
  <c r="P13" i="2" s="1"/>
  <c r="O10" i="2"/>
  <c r="P10" i="2" s="1"/>
  <c r="K40" i="2"/>
  <c r="K36" i="2"/>
  <c r="K23" i="2"/>
  <c r="K19" i="2"/>
  <c r="K13" i="2"/>
  <c r="K10" i="2"/>
  <c r="Q7" i="2" l="1"/>
  <c r="Q13" i="2"/>
  <c r="R7" i="2"/>
  <c r="Q36" i="2" l="1"/>
  <c r="S7" i="2" s="1"/>
  <c r="R36" i="2"/>
  <c r="D56" i="2" l="1"/>
  <c r="R13" i="2" l="1"/>
</calcChain>
</file>

<file path=xl/sharedStrings.xml><?xml version="1.0" encoding="utf-8"?>
<sst xmlns="http://schemas.openxmlformats.org/spreadsheetml/2006/main" count="199" uniqueCount="135">
  <si>
    <t xml:space="preserve">Session : </t>
  </si>
  <si>
    <t>Établissement :</t>
  </si>
  <si>
    <t>Date de l'évaluation :</t>
  </si>
  <si>
    <t>Compétences évaluées</t>
  </si>
  <si>
    <t>Indicateurs d'évaluation</t>
  </si>
  <si>
    <t>% par macro compétence</t>
  </si>
  <si>
    <t>%  par compétence</t>
  </si>
  <si>
    <t>comp</t>
  </si>
  <si>
    <t>macro</t>
  </si>
  <si>
    <t>note</t>
  </si>
  <si>
    <t>note comp</t>
  </si>
  <si>
    <t>note macro</t>
  </si>
  <si>
    <t>Poids par compétence</t>
  </si>
  <si>
    <t>Poids par macro compétence</t>
  </si>
  <si>
    <t>Candidat</t>
  </si>
  <si>
    <t>Nom :</t>
  </si>
  <si>
    <t>Prénom :</t>
  </si>
  <si>
    <t>Note sur 20 proposée au jury* :</t>
  </si>
  <si>
    <t xml:space="preserve">* La note proposée, arrondie au demi point ou au point entier supérieur, est décidée par les évaluateurs à partir de la note brute </t>
  </si>
  <si>
    <t>Appréciation globale</t>
  </si>
  <si>
    <t>Noms des Évaluateurs</t>
  </si>
  <si>
    <t>Signatures</t>
  </si>
  <si>
    <r>
      <t xml:space="preserve">Note brute (si il y a une erreur, alors le calcul est refusé. Voir repères </t>
    </r>
    <r>
      <rPr>
        <sz val="12"/>
        <color indexed="10"/>
        <rFont val="Arial"/>
        <family val="2"/>
      </rPr>
      <t xml:space="preserve">◄ </t>
    </r>
    <r>
      <rPr>
        <sz val="12"/>
        <rFont val="Arial"/>
        <family val="2"/>
      </rPr>
      <t>ou</t>
    </r>
    <r>
      <rPr>
        <sz val="12"/>
        <color indexed="10"/>
        <rFont val="Arial"/>
        <family val="2"/>
      </rPr>
      <t xml:space="preserve"> !</t>
    </r>
    <r>
      <rPr>
        <sz val="12"/>
        <rFont val="Arial"/>
        <family val="2"/>
      </rPr>
      <t xml:space="preserve"> à droite de la grille) :</t>
    </r>
  </si>
  <si>
    <t xml:space="preserve"> / 20</t>
  </si>
  <si>
    <t>/ 20</t>
  </si>
  <si>
    <t>C1.1 Collecter les informations nécessaires à l’intervention</t>
  </si>
  <si>
    <t>C1.1.1 Exploiter les documents techniques nécessaires à l’intervention</t>
  </si>
  <si>
    <t>La documentation technique choisie est adaptée</t>
  </si>
  <si>
    <t>La méthode de réparation est comprise</t>
  </si>
  <si>
    <r>
      <t>Les temps de réparation sont clairement identifiés</t>
    </r>
    <r>
      <rPr>
        <b/>
        <sz val="11"/>
        <color rgb="FF000000"/>
        <rFont val="Arial"/>
        <family val="2"/>
      </rPr>
      <t xml:space="preserve"> </t>
    </r>
  </si>
  <si>
    <t>C1.1.2 Choisir la méthodologie</t>
  </si>
  <si>
    <t>La méthodologie choisie correspond à l’intervention</t>
  </si>
  <si>
    <t xml:space="preserve">La méthode sélectionnée est conforme aux préconisations du constructeur </t>
  </si>
  <si>
    <t>C1.2 Appliquer la méthodologie de réparation</t>
  </si>
  <si>
    <t>C1.2.1 Mettre en sécurité des systèmes électriques et pyrotechniques</t>
  </si>
  <si>
    <t xml:space="preserve">C1.2.3 Stocker les éléments </t>
  </si>
  <si>
    <t>C1.2.5 Paramétrer le véhicule après intervention</t>
  </si>
  <si>
    <t>C1.2.2 Déposer les éléments</t>
  </si>
  <si>
    <t xml:space="preserve">C1.2.4 Reposer les éléments </t>
  </si>
  <si>
    <t>Les différents circuits et connexions sont identifiés et protégés</t>
  </si>
  <si>
    <t xml:space="preserve">Les données et informations sont sauvegardées </t>
  </si>
  <si>
    <t>L’intégrité des circuits est assurée (protection contre les effets thermiques, magnétiques, etc.)</t>
  </si>
  <si>
    <t>La mise en sécurité du véhicule (électrique ou hybride) est conforme</t>
  </si>
  <si>
    <t>L’utilisation des outillages est conforme aux procédures</t>
  </si>
  <si>
    <t>La zone d'intervention est sécurisée</t>
  </si>
  <si>
    <t>Les types d’assemblage sont identifiés</t>
  </si>
  <si>
    <t>Les éléments de protection utilisés sont adaptés</t>
  </si>
  <si>
    <t>Aucune détérioration n’est constatée</t>
  </si>
  <si>
    <t>Toutes les anomalies ont été identifiées et signalées</t>
  </si>
  <si>
    <t>La procédure de dépose respecte les préconisations du constructeur.</t>
  </si>
  <si>
    <t>Les éléments déposés sont correctement stockés et sécurisés</t>
  </si>
  <si>
    <t>La procédure de repose et de réglage respecte les préconisations du constructeur</t>
  </si>
  <si>
    <t>C1.3 Remettre en conformité</t>
  </si>
  <si>
    <t>C1.3.1 Remettre en forme les éléments détériorés</t>
  </si>
  <si>
    <t>C1.3.2 Traiter contre la corrosion</t>
  </si>
  <si>
    <t>C1.3.3 Réparer les matériaux plastiques</t>
  </si>
  <si>
    <t>C1.3.4 Contrôler la surface</t>
  </si>
  <si>
    <t>La technique de remise en état respecte les préconisations du constructeur en fonction de la nature du support (acier, aluminium…)</t>
  </si>
  <si>
    <t>La forme est respectée et l’état de surface permet la préparation des fonds</t>
  </si>
  <si>
    <t>Les produits et matériels sélectionnés sont adaptés au travail à réaliser</t>
  </si>
  <si>
    <t xml:space="preserve">Les produits sélectionnés sont conformes </t>
  </si>
  <si>
    <t xml:space="preserve">La protection contre la corrosion est adaptée </t>
  </si>
  <si>
    <t>Le choix de la procédure est adapté (produits, matériels…)</t>
  </si>
  <si>
    <t>La technique de remise en état respecte les préconisations (nature du support, application, temps de séchage…)</t>
  </si>
  <si>
    <t>Les éléments liés à la santé, à la sécurité et à l’environnement sont identifiés et respectés</t>
  </si>
  <si>
    <t>La forme est respectée et l’état de surface permet l'application des fonds</t>
  </si>
  <si>
    <t>L’état de surface obtenu respecte les préconisations du constructeur (nature du support…)</t>
  </si>
  <si>
    <t>Les anomalies sont repérées et corrigées</t>
  </si>
  <si>
    <t>C1.4 Contrôler la qualité de son intervention</t>
  </si>
  <si>
    <t>C1.4.1 Contrôler l’intervention</t>
  </si>
  <si>
    <t>C1.4.2 Signaler les anomalies</t>
  </si>
  <si>
    <t>L’intervention est correcte</t>
  </si>
  <si>
    <t>Les anomalies sont signalées</t>
  </si>
  <si>
    <t xml:space="preserve">La procédure de correction permet d’éliminer les défauts </t>
  </si>
  <si>
    <t>C2.1 Réaliser la préparation des fonds et des surfaces</t>
  </si>
  <si>
    <t>C2.1.1 Préparer les supports</t>
  </si>
  <si>
    <t>Le ponçage est adapté à la préparation du support</t>
  </si>
  <si>
    <t>Le dégraissage des éléments est correctement réalisé suivant l’opération en cours</t>
  </si>
  <si>
    <t>C2.1.2 Remettre en conformité par garnissage les éléments</t>
  </si>
  <si>
    <t>Le choix du produit à appliquer est adapté aux défauts identifiés (garnissage chimique, métallique, plastiques dont les composites…)</t>
  </si>
  <si>
    <t>La quantité du produit préparé est adaptée</t>
  </si>
  <si>
    <t>Le garnissage est correctement appliqué et dressé</t>
  </si>
  <si>
    <t>Le choix des abrasifs est adapté, les techniques de ponçage mises en œuvre sont pertinentes</t>
  </si>
  <si>
    <t>Le ponçage est conforme pour la mise en apprêt</t>
  </si>
  <si>
    <t>La forme finale correspond au profil d’origine</t>
  </si>
  <si>
    <t>C2.1.3 Appliquer les produits de sous-couche</t>
  </si>
  <si>
    <t>C2.1.4 Protéger les éléments adjacents à la réparation</t>
  </si>
  <si>
    <t>C2.1.5 Protéger contre la corrosion</t>
  </si>
  <si>
    <t>Les produits sont appliqués en respectant les préconisations</t>
  </si>
  <si>
    <t>La procédure d'application est respectée</t>
  </si>
  <si>
    <t>Le dosage est conforme, la quantité du produit préparé est adaptée</t>
  </si>
  <si>
    <t>Le choix et la méthodologie de marouflage (cachage) sont correctement réalisés</t>
  </si>
  <si>
    <r>
      <t>Aucun gaspillage n’est constaté</t>
    </r>
    <r>
      <rPr>
        <b/>
        <sz val="11"/>
        <color rgb="FF000000"/>
        <rFont val="Arial"/>
        <family val="2"/>
      </rPr>
      <t xml:space="preserve"> </t>
    </r>
  </si>
  <si>
    <t>Le choix des produits et des matériels est adapté à l’intervention</t>
  </si>
  <si>
    <t>La protection anticorrosion des éléments est réalisée avec soin et qualité</t>
  </si>
  <si>
    <t>C3.1 Remplacer un élément de structure</t>
  </si>
  <si>
    <t>C3.1.1 Découper un élément selon les préconisations du constructeur</t>
  </si>
  <si>
    <t>C3.1.2 Ajuster l’élément</t>
  </si>
  <si>
    <t>C3.1.3 Assembler un élément de carrosserie par soudage</t>
  </si>
  <si>
    <t>C3.1.4 Appliquer une méthode de collage/rivetage sur un élément de carrosserie</t>
  </si>
  <si>
    <t>C3.1.5 Réaliser la finition</t>
  </si>
  <si>
    <t>La zone de coupe est identifiée</t>
  </si>
  <si>
    <t>La nature des matériaux est correctement identifiée</t>
  </si>
  <si>
    <t>Les procédés d’assemblage sont connus</t>
  </si>
  <si>
    <t>La méthode et l’outil approprié à l’intervention sont correctement choisis</t>
  </si>
  <si>
    <t>La dépose de l’élément est réalisée</t>
  </si>
  <si>
    <t>Les différents moyens de réglage d’un élément sont connus et mis en œuvre</t>
  </si>
  <si>
    <t>L’ajustage est correct et respecte les préconisations du constructeur (positionnement de coupe, jeux, alignement, affleurement)</t>
  </si>
  <si>
    <t>Le montage des éléments est conforme aux données techniques du constructeur</t>
  </si>
  <si>
    <t>Les différentes méthodes sont testées avant assemblage définitif (réalisation de plaquettes éprouvettes, tests destructifs)</t>
  </si>
  <si>
    <t>Les assemblages soudés sont réalisés en conformité avec les préconisations du constructeur</t>
  </si>
  <si>
    <t>Les assemblages rivetés ou collés sont réalisés en conformité avec les préconisations du constructeur</t>
  </si>
  <si>
    <t>Les recommandations de la fiche technique du produit de collage sont respectées (date de péremption, température d’utilisation...)</t>
  </si>
  <si>
    <t>Les règles de protection contre la corrosion sont appliquées</t>
  </si>
  <si>
    <t>C3.2 Mettre en conformité un vitrage</t>
  </si>
  <si>
    <t>C3.2.1 Déterminer l’étendue des dommages</t>
  </si>
  <si>
    <t>C3.2.2 Réparer un vitrage</t>
  </si>
  <si>
    <t>C3.2.3 Remplacer un vitrage</t>
  </si>
  <si>
    <t>Les différents types de vitrage sont identifiés</t>
  </si>
  <si>
    <t>Les différentes techniques de réparation d’un vitrage sont connus et mis en œuvre</t>
  </si>
  <si>
    <t>Les temps de séchage préconisés par le constructeur sont respectés</t>
  </si>
  <si>
    <t>La réparation est conforme à la législation du code de la route</t>
  </si>
  <si>
    <t>La méthodologie appliquée est conforme à celle de l’équipementier</t>
  </si>
  <si>
    <t>La réparation est adaptée au dommage constaté</t>
  </si>
  <si>
    <t>La dépose du vitrage (et ses éléments d’aide à la conduite) est réalisée en toute sécurité, sans détérioration et respectant la méthodologie du constructeur ou de l’équipementier</t>
  </si>
  <si>
    <t xml:space="preserve">La pose du vitrage (et ses éléments d’aide à la conduite) est réalisée en toute sécurité, sans détérioration et respectant la méthodologie du constructeur ou de l’équipementier </t>
  </si>
  <si>
    <t>Les mécanismes liés au vitrage sont correctement réglés</t>
  </si>
  <si>
    <t>UP1 : Intervention et réparation sur un élément</t>
  </si>
  <si>
    <t xml:space="preserve">L’apprentissage manuel est conforme aux recommandations </t>
  </si>
  <si>
    <t>La procédure indiquée est appliquée</t>
  </si>
  <si>
    <t>La non-conformité est identifiée</t>
  </si>
  <si>
    <t>UP3 : Intervention sur les inamovibles et les vitrages</t>
  </si>
  <si>
    <t>La finition par arasage est respectée</t>
  </si>
  <si>
    <t>CAP CARROSSIER AUTOMOBILE</t>
  </si>
  <si>
    <t>UP2 : Préparation et application des peintures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</si>
</sst>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 Black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5E1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B083"/>
        <bgColor indexed="64"/>
      </patternFill>
    </fill>
    <fill>
      <patternFill patternType="solid">
        <fgColor rgb="FFBED6EF"/>
        <bgColor indexed="64"/>
      </patternFill>
    </fill>
    <fill>
      <patternFill patternType="solid">
        <fgColor rgb="FFBED6EF"/>
        <bgColor indexed="26"/>
      </patternFill>
    </fill>
    <fill>
      <patternFill patternType="solid">
        <fgColor rgb="FFF5B083"/>
        <bgColor indexed="26"/>
      </patternFill>
    </fill>
    <fill>
      <patternFill patternType="solid">
        <fgColor rgb="FFC5E1B4"/>
        <b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9" fontId="13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12" fillId="0" borderId="0" xfId="0" applyFont="1"/>
    <xf numFmtId="0" fontId="0" fillId="0" borderId="0" xfId="0" applyAlignment="1">
      <alignment vertical="top" wrapText="1"/>
    </xf>
    <xf numFmtId="14" fontId="20" fillId="0" borderId="0" xfId="0" applyNumberFormat="1" applyFont="1" applyAlignment="1">
      <alignment horizontal="center" vertical="center"/>
    </xf>
    <xf numFmtId="0" fontId="24" fillId="0" borderId="13" xfId="0" applyFont="1" applyBorder="1" applyAlignment="1">
      <alignment horizontal="justify" vertical="center"/>
    </xf>
    <xf numFmtId="0" fontId="24" fillId="0" borderId="8" xfId="0" applyFont="1" applyBorder="1" applyAlignment="1">
      <alignment horizontal="justify" vertical="center"/>
    </xf>
    <xf numFmtId="0" fontId="24" fillId="0" borderId="24" xfId="0" applyFont="1" applyBorder="1" applyAlignment="1">
      <alignment horizontal="justify" vertical="center"/>
    </xf>
    <xf numFmtId="0" fontId="24" fillId="0" borderId="24" xfId="0" applyFont="1" applyBorder="1"/>
    <xf numFmtId="0" fontId="24" fillId="2" borderId="8" xfId="0" applyFont="1" applyFill="1" applyBorder="1" applyAlignment="1">
      <alignment horizontal="justify" vertical="center"/>
    </xf>
    <xf numFmtId="0" fontId="24" fillId="2" borderId="24" xfId="0" applyFont="1" applyFill="1" applyBorder="1"/>
    <xf numFmtId="0" fontId="24" fillId="2" borderId="13" xfId="0" applyFont="1" applyFill="1" applyBorder="1" applyAlignment="1">
      <alignment horizontal="justify" vertical="center"/>
    </xf>
    <xf numFmtId="0" fontId="24" fillId="2" borderId="24" xfId="0" applyFont="1" applyFill="1" applyBorder="1" applyAlignment="1">
      <alignment horizontal="justify" vertical="center"/>
    </xf>
    <xf numFmtId="0" fontId="21" fillId="0" borderId="13" xfId="0" applyFont="1" applyBorder="1" applyAlignment="1">
      <alignment horizontal="justify" vertical="center"/>
    </xf>
    <xf numFmtId="0" fontId="21" fillId="0" borderId="8" xfId="0" applyFont="1" applyBorder="1" applyAlignment="1">
      <alignment horizontal="justify" vertical="center"/>
    </xf>
    <xf numFmtId="0" fontId="21" fillId="0" borderId="24" xfId="0" applyFont="1" applyBorder="1" applyAlignment="1">
      <alignment horizontal="justify" vertical="center"/>
    </xf>
    <xf numFmtId="0" fontId="21" fillId="0" borderId="24" xfId="0" applyFont="1" applyBorder="1"/>
    <xf numFmtId="10" fontId="0" fillId="0" borderId="0" xfId="0" applyNumberFormat="1" applyAlignment="1">
      <alignment horizontal="center"/>
    </xf>
    <xf numFmtId="2" fontId="0" fillId="0" borderId="0" xfId="0" applyNumberFormat="1"/>
    <xf numFmtId="0" fontId="8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0" fillId="3" borderId="6" xfId="1" applyFont="1" applyFill="1" applyBorder="1" applyAlignment="1">
      <alignment horizontal="center" vertical="center" wrapText="1"/>
    </xf>
    <xf numFmtId="0" fontId="4" fillId="3" borderId="29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0" xfId="1" applyFont="1" applyFill="1" applyAlignment="1">
      <alignment horizontal="center" vertical="center" wrapText="1"/>
    </xf>
    <xf numFmtId="0" fontId="21" fillId="2" borderId="8" xfId="0" applyFont="1" applyFill="1" applyBorder="1" applyAlignment="1">
      <alignment horizontal="justify" vertical="center"/>
    </xf>
    <xf numFmtId="0" fontId="21" fillId="2" borderId="24" xfId="0" applyFont="1" applyFill="1" applyBorder="1" applyAlignment="1">
      <alignment horizontal="justify" vertical="center"/>
    </xf>
    <xf numFmtId="0" fontId="21" fillId="2" borderId="13" xfId="0" applyFont="1" applyFill="1" applyBorder="1" applyAlignment="1">
      <alignment horizontal="justify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3" borderId="29" xfId="1" applyFont="1" applyFill="1" applyBorder="1" applyAlignment="1">
      <alignment horizontal="center" vertical="center" wrapText="1"/>
    </xf>
    <xf numFmtId="2" fontId="4" fillId="3" borderId="6" xfId="1" applyNumberFormat="1" applyFont="1" applyFill="1" applyBorder="1" applyAlignment="1">
      <alignment horizontal="center" vertical="center" wrapText="1"/>
    </xf>
    <xf numFmtId="2" fontId="4" fillId="3" borderId="29" xfId="1" applyNumberFormat="1" applyFont="1" applyFill="1" applyBorder="1" applyAlignment="1">
      <alignment horizontal="center" vertical="center" wrapText="1"/>
    </xf>
    <xf numFmtId="2" fontId="4" fillId="3" borderId="26" xfId="1" applyNumberFormat="1" applyFont="1" applyFill="1" applyBorder="1" applyAlignment="1">
      <alignment horizontal="center" vertical="center" wrapText="1"/>
    </xf>
    <xf numFmtId="2" fontId="6" fillId="3" borderId="0" xfId="1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center"/>
    </xf>
    <xf numFmtId="0" fontId="4" fillId="5" borderId="5" xfId="1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justify" vertical="center"/>
    </xf>
    <xf numFmtId="0" fontId="21" fillId="2" borderId="24" xfId="0" applyFont="1" applyFill="1" applyBorder="1"/>
    <xf numFmtId="0" fontId="25" fillId="0" borderId="0" xfId="1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6" fillId="0" borderId="5" xfId="1" applyNumberFormat="1" applyFont="1" applyBorder="1" applyAlignment="1" applyProtection="1">
      <alignment horizontal="center" vertical="center" wrapText="1"/>
      <protection locked="0"/>
    </xf>
    <xf numFmtId="164" fontId="11" fillId="0" borderId="5" xfId="0" applyNumberFormat="1" applyFont="1" applyBorder="1" applyAlignment="1">
      <alignment horizontal="center" vertical="center" wrapText="1"/>
    </xf>
    <xf numFmtId="164" fontId="11" fillId="0" borderId="26" xfId="0" applyNumberFormat="1" applyFont="1" applyBorder="1" applyAlignment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0" fontId="23" fillId="0" borderId="5" xfId="0" applyFont="1" applyBorder="1" applyAlignment="1">
      <alignment horizontal="left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10" fontId="0" fillId="0" borderId="5" xfId="0" applyNumberFormat="1" applyBorder="1"/>
    <xf numFmtId="2" fontId="0" fillId="2" borderId="24" xfId="0" applyNumberForma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9" fillId="0" borderId="12" xfId="0" applyFont="1" applyBorder="1" applyAlignment="1" applyProtection="1">
      <alignment vertical="top" wrapText="1"/>
      <protection locked="0"/>
    </xf>
    <xf numFmtId="0" fontId="19" fillId="0" borderId="20" xfId="0" applyFont="1" applyBorder="1" applyAlignment="1" applyProtection="1">
      <alignment vertical="top" wrapText="1"/>
      <protection locked="0"/>
    </xf>
    <xf numFmtId="0" fontId="19" fillId="0" borderId="21" xfId="0" applyFont="1" applyBorder="1" applyAlignment="1" applyProtection="1">
      <alignment vertical="top" wrapText="1"/>
      <protection locked="0"/>
    </xf>
    <xf numFmtId="0" fontId="4" fillId="2" borderId="6" xfId="1" applyFont="1" applyFill="1" applyBorder="1" applyAlignment="1">
      <alignment horizontal="left" vertical="center" wrapText="1"/>
    </xf>
    <xf numFmtId="0" fontId="4" fillId="2" borderId="26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vertical="center" wrapText="1"/>
    </xf>
    <xf numFmtId="2" fontId="6" fillId="3" borderId="0" xfId="1" applyNumberFormat="1" applyFont="1" applyFill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/>
    </xf>
    <xf numFmtId="0" fontId="17" fillId="8" borderId="18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164" fontId="16" fillId="0" borderId="16" xfId="0" applyNumberFormat="1" applyFont="1" applyBorder="1" applyAlignment="1" applyProtection="1">
      <alignment horizontal="center" vertical="center"/>
      <protection locked="0"/>
    </xf>
    <xf numFmtId="0" fontId="16" fillId="0" borderId="17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9" fontId="20" fillId="0" borderId="0" xfId="0" applyNumberFormat="1" applyFont="1" applyAlignment="1">
      <alignment horizontal="center" vertical="center"/>
    </xf>
    <xf numFmtId="164" fontId="16" fillId="0" borderId="15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7" fillId="0" borderId="5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2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 applyProtection="1">
      <alignment horizontal="left" vertical="center"/>
      <protection locked="0"/>
    </xf>
    <xf numFmtId="0" fontId="4" fillId="2" borderId="5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4" fillId="2" borderId="5" xfId="1" applyFont="1" applyFill="1" applyBorder="1" applyAlignment="1">
      <alignment horizontal="left" vertical="center" wrapText="1"/>
    </xf>
    <xf numFmtId="0" fontId="0" fillId="2" borderId="5" xfId="0" applyFill="1" applyBorder="1" applyAlignment="1">
      <alignment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22" xfId="1" applyFont="1" applyBorder="1" applyAlignment="1">
      <alignment vertical="center" wrapText="1"/>
    </xf>
    <xf numFmtId="2" fontId="0" fillId="0" borderId="1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13" xfId="0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2" fontId="0" fillId="4" borderId="13" xfId="0" applyNumberForma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24" xfId="0" applyNumberForma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8" xfId="0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left" vertical="center" wrapText="1"/>
    </xf>
    <xf numFmtId="0" fontId="0" fillId="4" borderId="5" xfId="0" applyFill="1" applyBorder="1" applyAlignment="1">
      <alignment vertical="center" wrapText="1"/>
    </xf>
    <xf numFmtId="2" fontId="0" fillId="4" borderId="5" xfId="0" applyNumberForma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/>
    </xf>
    <xf numFmtId="2" fontId="9" fillId="4" borderId="24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2" fontId="6" fillId="0" borderId="13" xfId="1" applyNumberFormat="1" applyFont="1" applyBorder="1" applyAlignment="1" applyProtection="1">
      <alignment horizontal="center" vertical="center" wrapText="1"/>
      <protection locked="0"/>
    </xf>
    <xf numFmtId="2" fontId="6" fillId="0" borderId="8" xfId="1" applyNumberFormat="1" applyFont="1" applyBorder="1" applyAlignment="1" applyProtection="1">
      <alignment horizontal="center" vertical="center" wrapText="1"/>
      <protection locked="0"/>
    </xf>
    <xf numFmtId="2" fontId="6" fillId="0" borderId="24" xfId="1" applyNumberFormat="1" applyFont="1" applyBorder="1" applyAlignment="1" applyProtection="1">
      <alignment horizontal="center" vertical="center" wrapText="1"/>
      <protection locked="0"/>
    </xf>
    <xf numFmtId="0" fontId="7" fillId="4" borderId="24" xfId="0" applyFont="1" applyFill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18" xfId="0" applyFont="1" applyFill="1" applyBorder="1" applyAlignment="1">
      <alignment horizontal="center" vertical="center"/>
    </xf>
    <xf numFmtId="0" fontId="17" fillId="7" borderId="19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 wrapText="1"/>
    </xf>
    <xf numFmtId="0" fontId="17" fillId="4" borderId="27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5" borderId="13" xfId="0" applyNumberFormat="1" applyFill="1" applyBorder="1" applyAlignment="1">
      <alignment horizontal="center" vertical="center"/>
    </xf>
    <xf numFmtId="2" fontId="0" fillId="5" borderId="24" xfId="0" applyNumberFormat="1" applyFill="1" applyBorder="1" applyAlignment="1">
      <alignment horizontal="center" vertical="center"/>
    </xf>
    <xf numFmtId="2" fontId="0" fillId="5" borderId="8" xfId="0" applyNumberForma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2" fontId="9" fillId="5" borderId="13" xfId="0" applyNumberFormat="1" applyFont="1" applyFill="1" applyBorder="1" applyAlignment="1">
      <alignment horizontal="center" vertical="center"/>
    </xf>
    <xf numFmtId="2" fontId="9" fillId="5" borderId="8" xfId="0" applyNumberFormat="1" applyFont="1" applyFill="1" applyBorder="1" applyAlignment="1">
      <alignment horizontal="center" vertical="center"/>
    </xf>
    <xf numFmtId="2" fontId="9" fillId="5" borderId="24" xfId="0" applyNumberFormat="1" applyFont="1" applyFill="1" applyBorder="1" applyAlignment="1">
      <alignment horizontal="center" vertical="center"/>
    </xf>
    <xf numFmtId="2" fontId="0" fillId="5" borderId="5" xfId="0" applyNumberFormat="1" applyFill="1" applyBorder="1" applyAlignment="1">
      <alignment horizontal="center" vertical="center"/>
    </xf>
    <xf numFmtId="2" fontId="9" fillId="5" borderId="5" xfId="0" applyNumberFormat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17" fillId="6" borderId="11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6" borderId="19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4" fillId="5" borderId="5" xfId="1" applyFont="1" applyFill="1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7" fillId="5" borderId="24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4" fillId="5" borderId="5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5E1B4"/>
      <color rgb="FFFFFF99"/>
      <color rgb="FFF5B083"/>
      <color rgb="FFBED6EF"/>
      <color rgb="FFFFE5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6"/>
  <sheetViews>
    <sheetView tabSelected="1" zoomScale="85" zoomScaleNormal="85" workbookViewId="0">
      <selection activeCell="D13" sqref="D13:D18"/>
    </sheetView>
  </sheetViews>
  <sheetFormatPr baseColWidth="10" defaultColWidth="10.6640625" defaultRowHeight="14.4" x14ac:dyDescent="0.3"/>
  <cols>
    <col min="1" max="1" width="46.44140625" customWidth="1"/>
    <col min="2" max="2" width="94.33203125" customWidth="1"/>
    <col min="3" max="9" width="6.44140625" customWidth="1"/>
    <col min="10" max="10" width="12" customWidth="1"/>
    <col min="11" max="12" width="12.33203125" customWidth="1"/>
    <col min="13" max="13" width="13.33203125" customWidth="1"/>
    <col min="14" max="14" width="10.6640625" style="22"/>
    <col min="15" max="15" width="10.6640625" customWidth="1"/>
    <col min="16" max="16" width="11.77734375" customWidth="1"/>
    <col min="17" max="17" width="10.6640625" customWidth="1"/>
    <col min="19" max="19" width="14.6640625" customWidth="1"/>
  </cols>
  <sheetData>
    <row r="1" spans="1:19" ht="18.600000000000001" x14ac:dyDescent="0.3">
      <c r="A1" s="1" t="s">
        <v>133</v>
      </c>
      <c r="B1" s="2" t="s">
        <v>127</v>
      </c>
      <c r="C1" s="127" t="s">
        <v>14</v>
      </c>
      <c r="D1" s="128"/>
      <c r="E1" s="128"/>
      <c r="F1" s="128"/>
      <c r="G1" s="128"/>
      <c r="H1" s="21"/>
      <c r="I1" s="2"/>
    </row>
    <row r="2" spans="1:19" x14ac:dyDescent="0.3">
      <c r="A2" s="3" t="s">
        <v>0</v>
      </c>
      <c r="B2" s="4"/>
      <c r="C2" s="129" t="s">
        <v>15</v>
      </c>
      <c r="D2" s="129"/>
      <c r="E2" s="130"/>
      <c r="F2" s="130"/>
      <c r="G2" s="130"/>
      <c r="H2" s="23"/>
      <c r="I2" s="23"/>
    </row>
    <row r="3" spans="1:19" ht="14.25" customHeight="1" x14ac:dyDescent="0.3">
      <c r="A3" s="3" t="s">
        <v>1</v>
      </c>
      <c r="B3" s="4"/>
      <c r="C3" s="129" t="s">
        <v>16</v>
      </c>
      <c r="D3" s="129"/>
      <c r="E3" s="130"/>
      <c r="F3" s="130"/>
      <c r="G3" s="130"/>
      <c r="H3" s="23"/>
      <c r="I3" s="23"/>
      <c r="J3" s="131" t="s">
        <v>12</v>
      </c>
      <c r="K3" s="131" t="s">
        <v>6</v>
      </c>
      <c r="L3" s="131" t="s">
        <v>13</v>
      </c>
      <c r="M3" s="131" t="s">
        <v>5</v>
      </c>
    </row>
    <row r="4" spans="1:19" ht="14.7" customHeight="1" x14ac:dyDescent="0.3">
      <c r="A4" s="3" t="s">
        <v>2</v>
      </c>
      <c r="B4" s="5"/>
      <c r="C4" s="24"/>
      <c r="D4" s="24"/>
      <c r="E4" s="24"/>
      <c r="F4" s="24"/>
      <c r="G4" s="24"/>
      <c r="H4" s="24"/>
      <c r="I4" s="24"/>
      <c r="J4" s="132"/>
      <c r="K4" s="132"/>
      <c r="L4" s="132"/>
      <c r="M4" s="132"/>
    </row>
    <row r="5" spans="1:19" ht="14.7" customHeight="1" x14ac:dyDescent="0.3">
      <c r="A5" s="59" t="s">
        <v>3</v>
      </c>
      <c r="B5" s="59" t="s">
        <v>4</v>
      </c>
      <c r="C5" s="6"/>
      <c r="D5" s="6"/>
      <c r="E5" s="6"/>
      <c r="F5" s="6"/>
      <c r="G5" s="6"/>
      <c r="H5" s="6"/>
      <c r="I5" s="6"/>
      <c r="J5" s="132"/>
      <c r="K5" s="132"/>
      <c r="L5" s="132"/>
      <c r="M5" s="132"/>
    </row>
    <row r="6" spans="1:19" ht="27.6" x14ac:dyDescent="0.3">
      <c r="A6" s="133" t="s">
        <v>25</v>
      </c>
      <c r="B6" s="134"/>
      <c r="C6" s="48"/>
      <c r="D6" s="52">
        <v>0</v>
      </c>
      <c r="E6" s="52">
        <v>1</v>
      </c>
      <c r="F6" s="52">
        <v>2</v>
      </c>
      <c r="G6" s="52">
        <v>3</v>
      </c>
      <c r="H6" s="7"/>
      <c r="I6" s="66"/>
      <c r="J6" s="132"/>
      <c r="K6" s="132"/>
      <c r="L6" s="132"/>
      <c r="M6" s="132"/>
      <c r="O6" s="52" t="s">
        <v>7</v>
      </c>
      <c r="P6" s="52" t="s">
        <v>10</v>
      </c>
      <c r="Q6" s="52" t="s">
        <v>8</v>
      </c>
      <c r="R6" s="52" t="s">
        <v>11</v>
      </c>
      <c r="S6" s="52" t="s">
        <v>9</v>
      </c>
    </row>
    <row r="7" spans="1:19" ht="15" customHeight="1" x14ac:dyDescent="0.3">
      <c r="A7" s="135" t="s">
        <v>26</v>
      </c>
      <c r="B7" s="36" t="s">
        <v>27</v>
      </c>
      <c r="C7" s="105"/>
      <c r="D7" s="72"/>
      <c r="E7" s="72"/>
      <c r="F7" s="72"/>
      <c r="G7" s="72"/>
      <c r="H7" s="68" t="str">
        <f>IF(COUNTA(D7:G9)&gt;1,"◄",(IF(COUNTA(D7:G9)=0,"!","")))</f>
        <v>!</v>
      </c>
      <c r="I7" s="69">
        <f>COUNTA(D7:G9)</f>
        <v>0</v>
      </c>
      <c r="J7" s="84">
        <v>1</v>
      </c>
      <c r="K7" s="85">
        <f>J7/SUM($J$7:$J$11)</f>
        <v>0.5</v>
      </c>
      <c r="L7" s="91">
        <f>SUM(J7:J11)</f>
        <v>2</v>
      </c>
      <c r="M7" s="85">
        <f>L7/SUM($L$7:$L$53)</f>
        <v>8.3333333333333329E-2</v>
      </c>
      <c r="O7" s="70">
        <f>IF(G7&lt;&gt;"",1,IF(F7&lt;&gt;"",2/3,IF(E7&lt;&gt;"",1/3,0)))*J7</f>
        <v>0</v>
      </c>
      <c r="P7" s="140">
        <f>O7*$L$7*20/(L7+L13+L36+L50)</f>
        <v>0</v>
      </c>
      <c r="Q7" s="70">
        <f>SUM(P7:P11)/SUM(J7:J11)</f>
        <v>0</v>
      </c>
      <c r="R7" s="98" t="str">
        <f>ROUND(SUM(P7:P11)/SUM(J7:J11),2) &amp; " / " &amp; ROUND(20*M7,2)</f>
        <v>0 / 1,67</v>
      </c>
      <c r="S7" s="73" t="str">
        <f>ROUND((Q7+Q13+Q36+Q50),1) &amp;" / 20"</f>
        <v>0 / 20</v>
      </c>
    </row>
    <row r="8" spans="1:19" x14ac:dyDescent="0.3">
      <c r="A8" s="135"/>
      <c r="B8" s="49" t="s">
        <v>28</v>
      </c>
      <c r="C8" s="108"/>
      <c r="D8" s="88"/>
      <c r="E8" s="88"/>
      <c r="F8" s="88"/>
      <c r="G8" s="88"/>
      <c r="H8" s="96"/>
      <c r="I8" s="69"/>
      <c r="J8" s="84"/>
      <c r="K8" s="85"/>
      <c r="L8" s="91"/>
      <c r="M8" s="139"/>
      <c r="O8" s="70"/>
      <c r="P8" s="140"/>
      <c r="Q8" s="70"/>
      <c r="R8" s="98"/>
      <c r="S8" s="73"/>
    </row>
    <row r="9" spans="1:19" x14ac:dyDescent="0.3">
      <c r="A9" s="135"/>
      <c r="B9" s="38" t="s">
        <v>29</v>
      </c>
      <c r="C9" s="108"/>
      <c r="D9" s="88"/>
      <c r="E9" s="88"/>
      <c r="F9" s="88"/>
      <c r="G9" s="88"/>
      <c r="H9" s="96"/>
      <c r="I9" s="69"/>
      <c r="J9" s="84"/>
      <c r="K9" s="85"/>
      <c r="L9" s="91"/>
      <c r="M9" s="139"/>
      <c r="O9" s="70"/>
      <c r="P9" s="140"/>
      <c r="Q9" s="70"/>
      <c r="R9" s="98"/>
      <c r="S9" s="73"/>
    </row>
    <row r="10" spans="1:19" x14ac:dyDescent="0.3">
      <c r="A10" s="135" t="s">
        <v>30</v>
      </c>
      <c r="B10" s="51" t="s">
        <v>31</v>
      </c>
      <c r="C10" s="105"/>
      <c r="D10" s="72"/>
      <c r="E10" s="72"/>
      <c r="F10" s="72"/>
      <c r="G10" s="72"/>
      <c r="H10" s="68" t="str">
        <f>IF(COUNTA(D10:G11)&gt;1,"◄",(IF(COUNTA(D10:G11)=0,"!","")))</f>
        <v>!</v>
      </c>
      <c r="I10" s="69">
        <f>COUNTA(D10:G11)</f>
        <v>0</v>
      </c>
      <c r="J10" s="84">
        <v>1</v>
      </c>
      <c r="K10" s="85">
        <f>J10/SUM($J$7:$J$11)</f>
        <v>0.5</v>
      </c>
      <c r="L10" s="91"/>
      <c r="M10" s="139"/>
      <c r="O10" s="70">
        <f>IF(G10&lt;&gt;"",1,IF(F10&lt;&gt;"",2/3,IF(E10&lt;&gt;"",1/3,0)))*J10</f>
        <v>0</v>
      </c>
      <c r="P10" s="140">
        <f>O10*$L$7*20/(L7+L13+L36+L50)</f>
        <v>0</v>
      </c>
      <c r="Q10" s="70"/>
      <c r="R10" s="98"/>
      <c r="S10" s="73"/>
    </row>
    <row r="11" spans="1:19" x14ac:dyDescent="0.3">
      <c r="A11" s="136"/>
      <c r="B11" s="39" t="s">
        <v>32</v>
      </c>
      <c r="C11" s="108"/>
      <c r="D11" s="88"/>
      <c r="E11" s="88"/>
      <c r="F11" s="88"/>
      <c r="G11" s="88"/>
      <c r="H11" s="96"/>
      <c r="I11" s="69"/>
      <c r="J11" s="84"/>
      <c r="K11" s="85"/>
      <c r="L11" s="91"/>
      <c r="M11" s="139"/>
      <c r="O11" s="71"/>
      <c r="P11" s="141"/>
      <c r="Q11" s="71"/>
      <c r="R11" s="138"/>
      <c r="S11" s="73"/>
    </row>
    <row r="12" spans="1:19" ht="28.2" customHeight="1" x14ac:dyDescent="0.3">
      <c r="A12" s="133" t="s">
        <v>33</v>
      </c>
      <c r="B12" s="134"/>
      <c r="C12" s="48"/>
      <c r="D12" s="48"/>
      <c r="E12" s="48"/>
      <c r="F12" s="48"/>
      <c r="G12" s="48"/>
      <c r="H12" s="42"/>
      <c r="I12" s="43"/>
      <c r="J12" s="53"/>
      <c r="K12" s="45"/>
      <c r="L12" s="45"/>
      <c r="M12" s="45"/>
      <c r="N12" s="47"/>
      <c r="O12" s="54"/>
      <c r="P12" s="55"/>
      <c r="Q12" s="55"/>
      <c r="R12" s="56"/>
      <c r="S12" s="74"/>
    </row>
    <row r="13" spans="1:19" ht="15" customHeight="1" x14ac:dyDescent="0.3">
      <c r="A13" s="81" t="s">
        <v>34</v>
      </c>
      <c r="B13" s="29" t="s">
        <v>39</v>
      </c>
      <c r="C13" s="105"/>
      <c r="D13" s="72"/>
      <c r="E13" s="72"/>
      <c r="F13" s="72"/>
      <c r="G13" s="72"/>
      <c r="H13" s="68" t="str">
        <f>IF(COUNTA(D13:G15)&gt;1,"◄",(IF(COUNTA(D13:G15)=0,"!","")))</f>
        <v>!</v>
      </c>
      <c r="I13" s="69">
        <f>COUNTA(D13:G18)</f>
        <v>0</v>
      </c>
      <c r="J13" s="84">
        <v>1</v>
      </c>
      <c r="K13" s="85">
        <f>J13/SUM($J$13:$J$34)</f>
        <v>0.14285714285714285</v>
      </c>
      <c r="L13" s="91">
        <f>SUM(J13:J34)</f>
        <v>7</v>
      </c>
      <c r="M13" s="85">
        <f>L13/SUM($L$7:$L$53)</f>
        <v>0.29166666666666669</v>
      </c>
      <c r="O13" s="94">
        <f>IF(G13&lt;&gt;"",1,IF(F13&lt;&gt;"",2/3,IF(E13&lt;&gt;"",1/3,0)))*J13</f>
        <v>0</v>
      </c>
      <c r="P13" s="94">
        <f>O13*$L$13*20/(L7+L13+L36+L50)</f>
        <v>0</v>
      </c>
      <c r="Q13" s="94">
        <f>SUM(P13:P34)/SUM(J13:J34)</f>
        <v>0</v>
      </c>
      <c r="R13" s="97" t="str">
        <f>ROUND(SUM(P13:P34)/SUM(J13:J34),2) &amp; " / " &amp; ROUND(20*M13,2)</f>
        <v>0 / 5,83</v>
      </c>
      <c r="S13" s="73"/>
    </row>
    <row r="14" spans="1:19" x14ac:dyDescent="0.3">
      <c r="A14" s="82"/>
      <c r="B14" s="32" t="s">
        <v>40</v>
      </c>
      <c r="C14" s="108"/>
      <c r="D14" s="72"/>
      <c r="E14" s="72"/>
      <c r="F14" s="72"/>
      <c r="G14" s="72"/>
      <c r="H14" s="68"/>
      <c r="I14" s="69"/>
      <c r="J14" s="84"/>
      <c r="K14" s="85"/>
      <c r="L14" s="91"/>
      <c r="M14" s="85"/>
      <c r="O14" s="70"/>
      <c r="P14" s="70"/>
      <c r="Q14" s="70"/>
      <c r="R14" s="98"/>
      <c r="S14" s="73"/>
    </row>
    <row r="15" spans="1:19" x14ac:dyDescent="0.3">
      <c r="A15" s="82"/>
      <c r="B15" s="29" t="s">
        <v>41</v>
      </c>
      <c r="C15" s="108"/>
      <c r="D15" s="72"/>
      <c r="E15" s="72"/>
      <c r="F15" s="72"/>
      <c r="G15" s="72"/>
      <c r="H15" s="68"/>
      <c r="I15" s="69"/>
      <c r="J15" s="84"/>
      <c r="K15" s="85"/>
      <c r="L15" s="91"/>
      <c r="M15" s="85"/>
      <c r="O15" s="70"/>
      <c r="P15" s="70"/>
      <c r="Q15" s="70"/>
      <c r="R15" s="98"/>
      <c r="S15" s="73"/>
    </row>
    <row r="16" spans="1:19" x14ac:dyDescent="0.3">
      <c r="A16" s="82"/>
      <c r="B16" s="32" t="s">
        <v>42</v>
      </c>
      <c r="C16" s="58"/>
      <c r="D16" s="72"/>
      <c r="E16" s="72"/>
      <c r="F16" s="72"/>
      <c r="G16" s="72"/>
      <c r="H16" s="68"/>
      <c r="I16" s="69"/>
      <c r="J16" s="84"/>
      <c r="K16" s="85"/>
      <c r="L16" s="91"/>
      <c r="M16" s="85"/>
      <c r="O16" s="70"/>
      <c r="P16" s="70"/>
      <c r="Q16" s="70"/>
      <c r="R16" s="98"/>
      <c r="S16" s="73"/>
    </row>
    <row r="17" spans="1:19" x14ac:dyDescent="0.3">
      <c r="A17" s="82"/>
      <c r="B17" s="29" t="s">
        <v>43</v>
      </c>
      <c r="C17" s="58"/>
      <c r="D17" s="72"/>
      <c r="E17" s="72"/>
      <c r="F17" s="72"/>
      <c r="G17" s="72"/>
      <c r="H17" s="68"/>
      <c r="I17" s="69"/>
      <c r="J17" s="84"/>
      <c r="K17" s="85"/>
      <c r="L17" s="91"/>
      <c r="M17" s="85"/>
      <c r="O17" s="70"/>
      <c r="P17" s="70"/>
      <c r="Q17" s="70"/>
      <c r="R17" s="98"/>
      <c r="S17" s="73"/>
    </row>
    <row r="18" spans="1:19" x14ac:dyDescent="0.3">
      <c r="A18" s="83"/>
      <c r="B18" s="33" t="s">
        <v>44</v>
      </c>
      <c r="C18" s="58"/>
      <c r="D18" s="72"/>
      <c r="E18" s="72"/>
      <c r="F18" s="72"/>
      <c r="G18" s="72"/>
      <c r="H18" s="68"/>
      <c r="I18" s="69"/>
      <c r="J18" s="84"/>
      <c r="K18" s="85"/>
      <c r="L18" s="91"/>
      <c r="M18" s="85"/>
      <c r="O18" s="70"/>
      <c r="P18" s="70"/>
      <c r="Q18" s="70"/>
      <c r="R18" s="98"/>
      <c r="S18" s="73"/>
    </row>
    <row r="19" spans="1:19" x14ac:dyDescent="0.3">
      <c r="A19" s="137" t="s">
        <v>37</v>
      </c>
      <c r="B19" s="28" t="s">
        <v>45</v>
      </c>
      <c r="C19" s="105"/>
      <c r="D19" s="72"/>
      <c r="E19" s="72"/>
      <c r="F19" s="72"/>
      <c r="G19" s="72"/>
      <c r="H19" s="68" t="str">
        <f>IF(COUNTA(D19:G22)&gt;1,"◄",(IF(COUNTA(D19:G22)=0,"!","")))</f>
        <v>!</v>
      </c>
      <c r="I19" s="69">
        <f>COUNTA(D19:G22)</f>
        <v>0</v>
      </c>
      <c r="J19" s="84">
        <v>2</v>
      </c>
      <c r="K19" s="85">
        <f>J19/SUM($J$13:$J$34)</f>
        <v>0.2857142857142857</v>
      </c>
      <c r="L19" s="91"/>
      <c r="M19" s="85"/>
      <c r="O19" s="70">
        <f>IF(G19&lt;&gt;"",1,IF(F19&lt;&gt;"",2/3,IF(E19&lt;&gt;"",1/3,0)))*J19</f>
        <v>0</v>
      </c>
      <c r="P19" s="70">
        <f>O19*$L$13*20/(L7+L13+L36+L50)</f>
        <v>0</v>
      </c>
      <c r="Q19" s="70"/>
      <c r="R19" s="98"/>
      <c r="S19" s="73"/>
    </row>
    <row r="20" spans="1:19" x14ac:dyDescent="0.3">
      <c r="A20" s="137"/>
      <c r="B20" s="32" t="s">
        <v>49</v>
      </c>
      <c r="C20" s="105"/>
      <c r="D20" s="72"/>
      <c r="E20" s="72"/>
      <c r="F20" s="72"/>
      <c r="G20" s="72"/>
      <c r="H20" s="68"/>
      <c r="I20" s="69"/>
      <c r="J20" s="84"/>
      <c r="K20" s="85"/>
      <c r="L20" s="91"/>
      <c r="M20" s="85"/>
      <c r="O20" s="70"/>
      <c r="P20" s="70"/>
      <c r="Q20" s="70"/>
      <c r="R20" s="98"/>
      <c r="S20" s="73"/>
    </row>
    <row r="21" spans="1:19" x14ac:dyDescent="0.3">
      <c r="A21" s="137"/>
      <c r="B21" s="29" t="s">
        <v>46</v>
      </c>
      <c r="C21" s="105"/>
      <c r="D21" s="72"/>
      <c r="E21" s="72"/>
      <c r="F21" s="72"/>
      <c r="G21" s="72"/>
      <c r="H21" s="68"/>
      <c r="I21" s="69"/>
      <c r="J21" s="84"/>
      <c r="K21" s="85"/>
      <c r="L21" s="91"/>
      <c r="M21" s="85"/>
      <c r="O21" s="70"/>
      <c r="P21" s="70"/>
      <c r="Q21" s="70"/>
      <c r="R21" s="98"/>
      <c r="S21" s="73"/>
    </row>
    <row r="22" spans="1:19" x14ac:dyDescent="0.3">
      <c r="A22" s="137"/>
      <c r="B22" s="32" t="s">
        <v>47</v>
      </c>
      <c r="C22" s="105"/>
      <c r="D22" s="72"/>
      <c r="E22" s="72"/>
      <c r="F22" s="72"/>
      <c r="G22" s="72"/>
      <c r="H22" s="68"/>
      <c r="I22" s="69"/>
      <c r="J22" s="84"/>
      <c r="K22" s="85"/>
      <c r="L22" s="91"/>
      <c r="M22" s="85"/>
      <c r="O22" s="70"/>
      <c r="P22" s="70"/>
      <c r="Q22" s="70"/>
      <c r="R22" s="98"/>
      <c r="S22" s="73"/>
    </row>
    <row r="23" spans="1:19" x14ac:dyDescent="0.3">
      <c r="A23" s="86" t="s">
        <v>35</v>
      </c>
      <c r="B23" s="34" t="s">
        <v>50</v>
      </c>
      <c r="C23" s="58"/>
      <c r="D23" s="87"/>
      <c r="E23" s="88"/>
      <c r="F23" s="88"/>
      <c r="G23" s="88"/>
      <c r="H23" s="68" t="str">
        <f>IF(COUNTA(D23:G25)&gt;1,"◄",(IF(COUNTA(D23:G25)=0,"!","")))</f>
        <v>!</v>
      </c>
      <c r="I23" s="69">
        <f>COUNTA(D23:G25)</f>
        <v>0</v>
      </c>
      <c r="J23" s="84">
        <v>1</v>
      </c>
      <c r="K23" s="85">
        <f>J23/SUM($J$13:$J$34)</f>
        <v>0.14285714285714285</v>
      </c>
      <c r="L23" s="91"/>
      <c r="M23" s="85"/>
      <c r="O23" s="70">
        <f>IF(G23&lt;&gt;"",1,IF(F23&lt;&gt;"",2/3,IF(E23&lt;&gt;"",1/3,0)))*J23</f>
        <v>0</v>
      </c>
      <c r="P23" s="70">
        <f>O23*$L$13*20/(L7+L13+L36+L50)</f>
        <v>0</v>
      </c>
      <c r="Q23" s="70"/>
      <c r="R23" s="98"/>
      <c r="S23" s="73"/>
    </row>
    <row r="24" spans="1:19" x14ac:dyDescent="0.3">
      <c r="A24" s="86"/>
      <c r="B24" s="29" t="s">
        <v>46</v>
      </c>
      <c r="C24" s="58"/>
      <c r="D24" s="87"/>
      <c r="E24" s="88"/>
      <c r="F24" s="88"/>
      <c r="G24" s="88"/>
      <c r="H24" s="68"/>
      <c r="I24" s="69"/>
      <c r="J24" s="84"/>
      <c r="K24" s="85"/>
      <c r="L24" s="91"/>
      <c r="M24" s="85"/>
      <c r="O24" s="70"/>
      <c r="P24" s="70"/>
      <c r="Q24" s="70"/>
      <c r="R24" s="98"/>
      <c r="S24" s="73"/>
    </row>
    <row r="25" spans="1:19" x14ac:dyDescent="0.3">
      <c r="A25" s="86"/>
      <c r="B25" s="35" t="s">
        <v>47</v>
      </c>
      <c r="C25" s="57"/>
      <c r="D25" s="87"/>
      <c r="E25" s="88"/>
      <c r="F25" s="88"/>
      <c r="G25" s="88"/>
      <c r="H25" s="68"/>
      <c r="I25" s="69"/>
      <c r="J25" s="84"/>
      <c r="K25" s="85"/>
      <c r="L25" s="91"/>
      <c r="M25" s="85"/>
      <c r="O25" s="70"/>
      <c r="P25" s="70"/>
      <c r="Q25" s="70"/>
      <c r="R25" s="98"/>
      <c r="S25" s="73"/>
    </row>
    <row r="26" spans="1:19" x14ac:dyDescent="0.3">
      <c r="A26" s="86" t="s">
        <v>38</v>
      </c>
      <c r="B26" s="28" t="s">
        <v>45</v>
      </c>
      <c r="C26" s="57"/>
      <c r="D26" s="87"/>
      <c r="E26" s="88"/>
      <c r="F26" s="88"/>
      <c r="G26" s="88"/>
      <c r="H26" s="68" t="str">
        <f>IF(COUNTA(D26:G30)&gt;1,"◄",(IF(COUNTA(D26:G30)=0,"!","")))</f>
        <v>!</v>
      </c>
      <c r="I26" s="69">
        <f>COUNTA(D26:G30)</f>
        <v>0</v>
      </c>
      <c r="J26" s="84">
        <v>2</v>
      </c>
      <c r="K26" s="85">
        <f>J26/SUM($J$13:$J$34)</f>
        <v>0.2857142857142857</v>
      </c>
      <c r="L26" s="91"/>
      <c r="M26" s="85"/>
      <c r="O26" s="95">
        <f>IF(G26&lt;&gt;"",1,IF(F26&lt;&gt;"",2/3,IF(E26&lt;&gt;"",1/3,0)))*J26</f>
        <v>0</v>
      </c>
      <c r="P26" s="70">
        <f>O26*$L$13*20/(L7+L13+L36+L50)</f>
        <v>0</v>
      </c>
      <c r="Q26" s="70"/>
      <c r="R26" s="98"/>
      <c r="S26" s="73"/>
    </row>
    <row r="27" spans="1:19" x14ac:dyDescent="0.3">
      <c r="A27" s="86"/>
      <c r="B27" s="32" t="s">
        <v>51</v>
      </c>
      <c r="C27" s="57"/>
      <c r="D27" s="87"/>
      <c r="E27" s="88"/>
      <c r="F27" s="88"/>
      <c r="G27" s="88"/>
      <c r="H27" s="68"/>
      <c r="I27" s="69"/>
      <c r="J27" s="84"/>
      <c r="K27" s="85"/>
      <c r="L27" s="91"/>
      <c r="M27" s="85"/>
      <c r="O27" s="70"/>
      <c r="P27" s="70"/>
      <c r="Q27" s="70"/>
      <c r="R27" s="98"/>
      <c r="S27" s="73"/>
    </row>
    <row r="28" spans="1:19" x14ac:dyDescent="0.3">
      <c r="A28" s="86"/>
      <c r="B28" s="29" t="s">
        <v>46</v>
      </c>
      <c r="C28" s="57"/>
      <c r="D28" s="87"/>
      <c r="E28" s="88"/>
      <c r="F28" s="88"/>
      <c r="G28" s="88"/>
      <c r="H28" s="68"/>
      <c r="I28" s="69"/>
      <c r="J28" s="84"/>
      <c r="K28" s="85"/>
      <c r="L28" s="91"/>
      <c r="M28" s="85"/>
      <c r="O28" s="70"/>
      <c r="P28" s="70"/>
      <c r="Q28" s="70"/>
      <c r="R28" s="98"/>
      <c r="S28" s="73"/>
    </row>
    <row r="29" spans="1:19" x14ac:dyDescent="0.3">
      <c r="A29" s="86"/>
      <c r="B29" s="32" t="s">
        <v>47</v>
      </c>
      <c r="C29" s="57"/>
      <c r="D29" s="87"/>
      <c r="E29" s="88"/>
      <c r="F29" s="88"/>
      <c r="G29" s="88"/>
      <c r="H29" s="68"/>
      <c r="I29" s="69"/>
      <c r="J29" s="84"/>
      <c r="K29" s="85"/>
      <c r="L29" s="91"/>
      <c r="M29" s="85"/>
      <c r="O29" s="70"/>
      <c r="P29" s="70"/>
      <c r="Q29" s="70"/>
      <c r="R29" s="98"/>
      <c r="S29" s="73"/>
    </row>
    <row r="30" spans="1:19" x14ac:dyDescent="0.3">
      <c r="A30" s="86"/>
      <c r="B30" s="30" t="s">
        <v>48</v>
      </c>
      <c r="C30" s="57"/>
      <c r="D30" s="87"/>
      <c r="E30" s="88"/>
      <c r="F30" s="88"/>
      <c r="G30" s="88"/>
      <c r="H30" s="68"/>
      <c r="I30" s="69"/>
      <c r="J30" s="84"/>
      <c r="K30" s="85"/>
      <c r="L30" s="91"/>
      <c r="M30" s="85"/>
      <c r="O30" s="70"/>
      <c r="P30" s="70"/>
      <c r="Q30" s="70"/>
      <c r="R30" s="98"/>
      <c r="S30" s="73"/>
    </row>
    <row r="31" spans="1:19" x14ac:dyDescent="0.3">
      <c r="A31" s="86" t="s">
        <v>36</v>
      </c>
      <c r="B31" s="34" t="s">
        <v>39</v>
      </c>
      <c r="C31" s="57"/>
      <c r="D31" s="72"/>
      <c r="E31" s="72"/>
      <c r="F31" s="72"/>
      <c r="G31" s="72"/>
      <c r="H31" s="68" t="str">
        <f>IF(COUNTA(D31:G34)&gt;1,"◄",(IF(COUNTA(D31:G34)=0,"!","")))</f>
        <v>!</v>
      </c>
      <c r="I31" s="69">
        <f>COUNTA(D31:G34)</f>
        <v>0</v>
      </c>
      <c r="J31" s="84">
        <v>1</v>
      </c>
      <c r="K31" s="85">
        <f>J31/SUM($J$13:$J$34)</f>
        <v>0.14285714285714285</v>
      </c>
      <c r="L31" s="91"/>
      <c r="M31" s="85"/>
      <c r="O31" s="70">
        <f>IF(G31&lt;&gt;"",1,IF(F31&lt;&gt;"",2/3,IF(E31&lt;&gt;"",1/3,0)))*J31</f>
        <v>0</v>
      </c>
      <c r="P31" s="70">
        <f>O31*$L$13*20/(L7+L13+L36+L50)</f>
        <v>0</v>
      </c>
      <c r="Q31" s="70"/>
      <c r="R31" s="98"/>
      <c r="S31" s="73"/>
    </row>
    <row r="32" spans="1:19" x14ac:dyDescent="0.3">
      <c r="A32" s="86"/>
      <c r="B32" s="29" t="s">
        <v>128</v>
      </c>
      <c r="C32" s="57"/>
      <c r="D32" s="72"/>
      <c r="E32" s="72"/>
      <c r="F32" s="72"/>
      <c r="G32" s="72"/>
      <c r="H32" s="68"/>
      <c r="I32" s="69"/>
      <c r="J32" s="84"/>
      <c r="K32" s="85"/>
      <c r="L32" s="91"/>
      <c r="M32" s="85"/>
      <c r="O32" s="70"/>
      <c r="P32" s="70"/>
      <c r="Q32" s="70"/>
      <c r="R32" s="98"/>
      <c r="S32" s="73"/>
    </row>
    <row r="33" spans="1:19" x14ac:dyDescent="0.3">
      <c r="A33" s="86"/>
      <c r="B33" s="32" t="s">
        <v>43</v>
      </c>
      <c r="C33" s="57"/>
      <c r="D33" s="72"/>
      <c r="E33" s="72"/>
      <c r="F33" s="72"/>
      <c r="G33" s="72"/>
      <c r="H33" s="68"/>
      <c r="I33" s="69"/>
      <c r="J33" s="84"/>
      <c r="K33" s="85"/>
      <c r="L33" s="91"/>
      <c r="M33" s="85"/>
      <c r="O33" s="70"/>
      <c r="P33" s="70"/>
      <c r="Q33" s="70"/>
      <c r="R33" s="98"/>
      <c r="S33" s="73"/>
    </row>
    <row r="34" spans="1:19" x14ac:dyDescent="0.3">
      <c r="A34" s="86"/>
      <c r="B34" s="31" t="s">
        <v>44</v>
      </c>
      <c r="C34" s="57"/>
      <c r="D34" s="72"/>
      <c r="E34" s="72"/>
      <c r="F34" s="72"/>
      <c r="G34" s="72"/>
      <c r="H34" s="68"/>
      <c r="I34" s="69"/>
      <c r="J34" s="84"/>
      <c r="K34" s="85"/>
      <c r="L34" s="91"/>
      <c r="M34" s="85"/>
      <c r="O34" s="71"/>
      <c r="P34" s="71"/>
      <c r="Q34" s="71"/>
      <c r="R34" s="138"/>
      <c r="S34" s="73"/>
    </row>
    <row r="35" spans="1:19" ht="28.2" customHeight="1" x14ac:dyDescent="0.3">
      <c r="A35" s="133" t="s">
        <v>52</v>
      </c>
      <c r="B35" s="133"/>
      <c r="C35" s="48"/>
      <c r="D35" s="60"/>
      <c r="E35" s="60"/>
      <c r="F35" s="60"/>
      <c r="G35" s="60"/>
      <c r="H35" s="42"/>
      <c r="I35" s="43"/>
      <c r="J35" s="44"/>
      <c r="K35" s="45"/>
      <c r="L35" s="45"/>
      <c r="M35" s="46"/>
      <c r="O35" s="54"/>
      <c r="P35" s="55"/>
      <c r="Q35" s="55"/>
      <c r="R35" s="56"/>
      <c r="S35" s="74"/>
    </row>
    <row r="36" spans="1:19" x14ac:dyDescent="0.3">
      <c r="A36" s="89" t="s">
        <v>53</v>
      </c>
      <c r="B36" s="36" t="s">
        <v>129</v>
      </c>
      <c r="C36" s="105"/>
      <c r="D36" s="72"/>
      <c r="E36" s="72"/>
      <c r="F36" s="72"/>
      <c r="G36" s="72"/>
      <c r="H36" s="68" t="str">
        <f>IF(COUNTA(D36:G39)&gt;1,"◄",(IF(COUNTA(D36:G39)=0,"!","")))</f>
        <v>!</v>
      </c>
      <c r="I36" s="69">
        <f>COUNTA(D36:G39)</f>
        <v>0</v>
      </c>
      <c r="J36" s="84">
        <v>3</v>
      </c>
      <c r="K36" s="85">
        <f>J36/SUM($J$36:$J$48)</f>
        <v>0.27272727272727271</v>
      </c>
      <c r="L36" s="91">
        <f>SUM(J36:J48)</f>
        <v>11</v>
      </c>
      <c r="M36" s="85">
        <f>L36/SUM($L$7:$L$53)</f>
        <v>0.45833333333333331</v>
      </c>
      <c r="O36" s="94">
        <f>IF(G36&lt;&gt;"",1,IF(F36&lt;&gt;"",2/3,IF(E36&lt;&gt;"",1/3,0)))*J36</f>
        <v>0</v>
      </c>
      <c r="P36" s="94">
        <f>O36*$L$36*20/(L7+L13+L36+L50)</f>
        <v>0</v>
      </c>
      <c r="Q36" s="94">
        <f>SUM(P36:P48)/SUM(J36:J48)</f>
        <v>0</v>
      </c>
      <c r="R36" s="97" t="str">
        <f>ROUND(SUM(P36:P48)/SUM(J36:J48),2) &amp; " / " &amp; ROUND(20*M36,2)</f>
        <v>0 / 9,17</v>
      </c>
      <c r="S36" s="73"/>
    </row>
    <row r="37" spans="1:19" ht="27.6" x14ac:dyDescent="0.3">
      <c r="A37" s="89"/>
      <c r="B37" s="49" t="s">
        <v>57</v>
      </c>
      <c r="C37" s="105"/>
      <c r="D37" s="72"/>
      <c r="E37" s="72"/>
      <c r="F37" s="72"/>
      <c r="G37" s="72"/>
      <c r="H37" s="68"/>
      <c r="I37" s="69"/>
      <c r="J37" s="84"/>
      <c r="K37" s="85"/>
      <c r="L37" s="91"/>
      <c r="M37" s="85"/>
      <c r="O37" s="70"/>
      <c r="P37" s="70"/>
      <c r="Q37" s="70"/>
      <c r="R37" s="98"/>
      <c r="S37" s="73"/>
    </row>
    <row r="38" spans="1:19" x14ac:dyDescent="0.3">
      <c r="A38" s="89"/>
      <c r="B38" s="37" t="s">
        <v>58</v>
      </c>
      <c r="C38" s="105"/>
      <c r="D38" s="72"/>
      <c r="E38" s="72"/>
      <c r="F38" s="72"/>
      <c r="G38" s="72"/>
      <c r="H38" s="68"/>
      <c r="I38" s="69"/>
      <c r="J38" s="84"/>
      <c r="K38" s="85"/>
      <c r="L38" s="91"/>
      <c r="M38" s="85"/>
      <c r="O38" s="70"/>
      <c r="P38" s="70"/>
      <c r="Q38" s="70"/>
      <c r="R38" s="98"/>
      <c r="S38" s="73"/>
    </row>
    <row r="39" spans="1:19" x14ac:dyDescent="0.3">
      <c r="A39" s="90"/>
      <c r="B39" s="50" t="s">
        <v>59</v>
      </c>
      <c r="C39" s="108"/>
      <c r="D39" s="88"/>
      <c r="E39" s="88"/>
      <c r="F39" s="88"/>
      <c r="G39" s="88"/>
      <c r="H39" s="96"/>
      <c r="I39" s="69"/>
      <c r="J39" s="84"/>
      <c r="K39" s="85"/>
      <c r="L39" s="92"/>
      <c r="M39" s="93"/>
      <c r="O39" s="70"/>
      <c r="P39" s="70"/>
      <c r="Q39" s="70"/>
      <c r="R39" s="98"/>
      <c r="S39" s="73"/>
    </row>
    <row r="40" spans="1:19" x14ac:dyDescent="0.3">
      <c r="A40" s="89" t="s">
        <v>54</v>
      </c>
      <c r="B40" s="36" t="s">
        <v>60</v>
      </c>
      <c r="C40" s="105"/>
      <c r="D40" s="72"/>
      <c r="E40" s="72"/>
      <c r="F40" s="72"/>
      <c r="G40" s="72"/>
      <c r="H40" s="68" t="str">
        <f>IF(COUNTA(D40:G41)&gt;1,"◄",(IF(COUNTA(D40:G41)=0,"!","")))</f>
        <v>!</v>
      </c>
      <c r="I40" s="69">
        <f>COUNTA(D40:G41)</f>
        <v>0</v>
      </c>
      <c r="J40" s="84">
        <v>2</v>
      </c>
      <c r="K40" s="85">
        <f>J40/SUM($J$36:$J$48)</f>
        <v>0.18181818181818182</v>
      </c>
      <c r="L40" s="92"/>
      <c r="M40" s="93"/>
      <c r="O40" s="70">
        <f>IF(G40&lt;&gt;"",1,IF(F40&lt;&gt;"",2/3,IF(E40&lt;&gt;"",1/3,0)))*J40</f>
        <v>0</v>
      </c>
      <c r="P40" s="70">
        <f>O40*$L$36*20/(L7+L13+L36+L50)</f>
        <v>0</v>
      </c>
      <c r="Q40" s="70"/>
      <c r="R40" s="98"/>
      <c r="S40" s="73"/>
    </row>
    <row r="41" spans="1:19" x14ac:dyDescent="0.3">
      <c r="A41" s="89"/>
      <c r="B41" s="50" t="s">
        <v>61</v>
      </c>
      <c r="C41" s="108"/>
      <c r="D41" s="88"/>
      <c r="E41" s="88"/>
      <c r="F41" s="88"/>
      <c r="G41" s="88"/>
      <c r="H41" s="96"/>
      <c r="I41" s="69"/>
      <c r="J41" s="84"/>
      <c r="K41" s="85"/>
      <c r="L41" s="92"/>
      <c r="M41" s="93"/>
      <c r="O41" s="70"/>
      <c r="P41" s="70"/>
      <c r="Q41" s="70"/>
      <c r="R41" s="98"/>
      <c r="S41" s="73"/>
    </row>
    <row r="42" spans="1:19" x14ac:dyDescent="0.3">
      <c r="A42" s="118" t="s">
        <v>55</v>
      </c>
      <c r="B42" s="36" t="s">
        <v>62</v>
      </c>
      <c r="C42" s="58"/>
      <c r="D42" s="88"/>
      <c r="E42" s="88"/>
      <c r="F42" s="88"/>
      <c r="G42" s="88"/>
      <c r="H42" s="68" t="str">
        <f>IF(COUNTA(D42:G44)&gt;1,"◄",(IF(COUNTA(D42:G44)=0,"!","")))</f>
        <v>!</v>
      </c>
      <c r="I42" s="69">
        <f>COUNTA(D42:G44)</f>
        <v>0</v>
      </c>
      <c r="J42" s="84">
        <v>3</v>
      </c>
      <c r="K42" s="85">
        <f>J42/SUM($J$36:$J$48)</f>
        <v>0.27272727272727271</v>
      </c>
      <c r="L42" s="92"/>
      <c r="M42" s="93"/>
      <c r="O42" s="70">
        <f>IF(G42&lt;&gt;"",1,IF(F42&lt;&gt;"",2/3,IF(E42&lt;&gt;"",1/3,0)))*J42</f>
        <v>0</v>
      </c>
      <c r="P42" s="70">
        <f>O42*$L$36*20/(L7+L13+L36+L50)</f>
        <v>0</v>
      </c>
      <c r="Q42" s="70"/>
      <c r="R42" s="98"/>
      <c r="S42" s="73"/>
    </row>
    <row r="43" spans="1:19" ht="27.6" x14ac:dyDescent="0.3">
      <c r="A43" s="118"/>
      <c r="B43" s="49" t="s">
        <v>63</v>
      </c>
      <c r="C43" s="58"/>
      <c r="D43" s="88"/>
      <c r="E43" s="88"/>
      <c r="F43" s="88"/>
      <c r="G43" s="88"/>
      <c r="H43" s="68"/>
      <c r="I43" s="69"/>
      <c r="J43" s="84"/>
      <c r="K43" s="85"/>
      <c r="L43" s="92"/>
      <c r="M43" s="93"/>
      <c r="O43" s="70"/>
      <c r="P43" s="70"/>
      <c r="Q43" s="70"/>
      <c r="R43" s="98"/>
      <c r="S43" s="73"/>
    </row>
    <row r="44" spans="1:19" x14ac:dyDescent="0.3">
      <c r="A44" s="118"/>
      <c r="B44" s="38" t="s">
        <v>64</v>
      </c>
      <c r="C44" s="58"/>
      <c r="D44" s="88"/>
      <c r="E44" s="88"/>
      <c r="F44" s="88"/>
      <c r="G44" s="88"/>
      <c r="H44" s="68"/>
      <c r="I44" s="69"/>
      <c r="J44" s="84"/>
      <c r="K44" s="85"/>
      <c r="L44" s="92"/>
      <c r="M44" s="93"/>
      <c r="O44" s="70"/>
      <c r="P44" s="70"/>
      <c r="Q44" s="70"/>
      <c r="R44" s="98"/>
      <c r="S44" s="73"/>
    </row>
    <row r="45" spans="1:19" x14ac:dyDescent="0.3">
      <c r="A45" s="89" t="s">
        <v>56</v>
      </c>
      <c r="B45" s="51" t="s">
        <v>65</v>
      </c>
      <c r="C45" s="105"/>
      <c r="D45" s="72"/>
      <c r="E45" s="72"/>
      <c r="F45" s="72"/>
      <c r="G45" s="72"/>
      <c r="H45" s="68" t="str">
        <f>IF(COUNTA(D45:G48)&gt;1,"◄",(IF(COUNTA(D45:G48)=0,"!","")))</f>
        <v>!</v>
      </c>
      <c r="I45" s="69">
        <f>COUNTA(D45:G48)</f>
        <v>0</v>
      </c>
      <c r="J45" s="84">
        <v>3</v>
      </c>
      <c r="K45" s="85">
        <f>J45/SUM($J$36:$J$48)</f>
        <v>0.27272727272727271</v>
      </c>
      <c r="L45" s="92"/>
      <c r="M45" s="93"/>
      <c r="O45" s="70">
        <f>IF(G45&lt;&gt;"",1,IF(F45&lt;&gt;"",2/3,IF(E45&lt;&gt;"",1/3,0)))*J45</f>
        <v>0</v>
      </c>
      <c r="P45" s="70">
        <f>O45*$L$36*20/(L7+L13+L36+L50)</f>
        <v>0</v>
      </c>
      <c r="Q45" s="70"/>
      <c r="R45" s="98"/>
      <c r="S45" s="73"/>
    </row>
    <row r="46" spans="1:19" x14ac:dyDescent="0.3">
      <c r="A46" s="89"/>
      <c r="B46" s="37" t="s">
        <v>66</v>
      </c>
      <c r="C46" s="105"/>
      <c r="D46" s="72"/>
      <c r="E46" s="72"/>
      <c r="F46" s="72"/>
      <c r="G46" s="72"/>
      <c r="H46" s="68"/>
      <c r="I46" s="69"/>
      <c r="J46" s="84"/>
      <c r="K46" s="85"/>
      <c r="L46" s="92"/>
      <c r="M46" s="93"/>
      <c r="O46" s="70"/>
      <c r="P46" s="70"/>
      <c r="Q46" s="70"/>
      <c r="R46" s="98"/>
      <c r="S46" s="73"/>
    </row>
    <row r="47" spans="1:19" x14ac:dyDescent="0.3">
      <c r="A47" s="89"/>
      <c r="B47" s="49" t="s">
        <v>67</v>
      </c>
      <c r="C47" s="105"/>
      <c r="D47" s="72"/>
      <c r="E47" s="72"/>
      <c r="F47" s="72"/>
      <c r="G47" s="72"/>
      <c r="H47" s="68"/>
      <c r="I47" s="69"/>
      <c r="J47" s="84"/>
      <c r="K47" s="85"/>
      <c r="L47" s="92"/>
      <c r="M47" s="93"/>
      <c r="O47" s="70"/>
      <c r="P47" s="70"/>
      <c r="Q47" s="70"/>
      <c r="R47" s="98"/>
      <c r="S47" s="73"/>
    </row>
    <row r="48" spans="1:19" x14ac:dyDescent="0.3">
      <c r="A48" s="90"/>
      <c r="B48" s="39" t="s">
        <v>64</v>
      </c>
      <c r="C48" s="108"/>
      <c r="D48" s="88"/>
      <c r="E48" s="88"/>
      <c r="F48" s="88"/>
      <c r="G48" s="88"/>
      <c r="H48" s="96"/>
      <c r="I48" s="69"/>
      <c r="J48" s="84"/>
      <c r="K48" s="85"/>
      <c r="L48" s="92"/>
      <c r="M48" s="93"/>
      <c r="O48" s="71"/>
      <c r="P48" s="71"/>
      <c r="Q48" s="71"/>
      <c r="R48" s="138"/>
      <c r="S48" s="73"/>
    </row>
    <row r="49" spans="1:19" ht="16.05" customHeight="1" x14ac:dyDescent="0.3">
      <c r="A49" s="102" t="s">
        <v>68</v>
      </c>
      <c r="B49" s="103"/>
      <c r="C49" s="48"/>
      <c r="D49" s="48"/>
      <c r="E49" s="48"/>
      <c r="F49" s="48"/>
      <c r="G49" s="48"/>
      <c r="H49" s="42"/>
      <c r="I49" s="43"/>
      <c r="J49" s="44"/>
      <c r="K49" s="45"/>
      <c r="L49" s="45"/>
      <c r="M49" s="46"/>
      <c r="N49" s="47"/>
      <c r="O49" s="54"/>
      <c r="P49" s="55"/>
      <c r="Q49" s="55"/>
      <c r="R49" s="56"/>
      <c r="S49" s="74"/>
    </row>
    <row r="50" spans="1:19" x14ac:dyDescent="0.3">
      <c r="A50" s="89" t="s">
        <v>69</v>
      </c>
      <c r="B50" s="37" t="s">
        <v>71</v>
      </c>
      <c r="C50" s="105"/>
      <c r="D50" s="72"/>
      <c r="E50" s="72"/>
      <c r="F50" s="72"/>
      <c r="G50" s="72"/>
      <c r="H50" s="68" t="str">
        <f>IF(COUNTA(D50:G51)&gt;1,"◄",(IF(COUNTA(D50:G51)=0,"!","")))</f>
        <v>!</v>
      </c>
      <c r="I50" s="69">
        <f>COUNTA(D50:G51)</f>
        <v>0</v>
      </c>
      <c r="J50" s="84">
        <v>2</v>
      </c>
      <c r="K50" s="85">
        <f>J50/SUM($J$50:$J$53)</f>
        <v>0.5</v>
      </c>
      <c r="L50" s="91">
        <f>SUM(J50:J53)</f>
        <v>4</v>
      </c>
      <c r="M50" s="85">
        <f>L50/SUM($L$7:$L$53)</f>
        <v>0.16666666666666666</v>
      </c>
      <c r="O50" s="94">
        <f>IF(G50&lt;&gt;"",1,IF(F50&lt;&gt;"",2/3,IF(E50&lt;&gt;"",1/3,0)))*J50</f>
        <v>0</v>
      </c>
      <c r="P50" s="94">
        <f>O50*$L$50*20/(L7+L13+L36+L50)</f>
        <v>0</v>
      </c>
      <c r="Q50" s="94">
        <f>SUM(P50:P53)/SUM(J50:J53)</f>
        <v>0</v>
      </c>
      <c r="R50" s="97" t="str">
        <f>ROUND(SUM(P50:P53)/SUM(J50:J53),2) &amp; " / " &amp; ROUND(20*M50,2)</f>
        <v>0 / 3,33</v>
      </c>
      <c r="S50" s="73"/>
    </row>
    <row r="51" spans="1:19" x14ac:dyDescent="0.3">
      <c r="A51" s="104"/>
      <c r="B51" s="49" t="s">
        <v>130</v>
      </c>
      <c r="C51" s="105"/>
      <c r="D51" s="72"/>
      <c r="E51" s="72"/>
      <c r="F51" s="72"/>
      <c r="G51" s="72"/>
      <c r="H51" s="68"/>
      <c r="I51" s="69"/>
      <c r="J51" s="84"/>
      <c r="K51" s="85"/>
      <c r="L51" s="91"/>
      <c r="M51" s="85"/>
      <c r="O51" s="70"/>
      <c r="P51" s="70"/>
      <c r="Q51" s="70"/>
      <c r="R51" s="98"/>
      <c r="S51" s="73"/>
    </row>
    <row r="52" spans="1:19" x14ac:dyDescent="0.3">
      <c r="A52" s="106" t="s">
        <v>70</v>
      </c>
      <c r="B52" s="64" t="s">
        <v>72</v>
      </c>
      <c r="C52" s="105"/>
      <c r="D52" s="72"/>
      <c r="E52" s="72"/>
      <c r="F52" s="72"/>
      <c r="G52" s="72"/>
      <c r="H52" s="68" t="str">
        <f>IF(COUNTA(D52:G53)&gt;1,"◄",(IF(COUNTA(D52:G53)=0,"!","")))</f>
        <v>!</v>
      </c>
      <c r="I52" s="69">
        <f>COUNTA(D52:G53)</f>
        <v>0</v>
      </c>
      <c r="J52" s="84">
        <v>2</v>
      </c>
      <c r="K52" s="85">
        <f>J52/SUM($J$50:$J$53)</f>
        <v>0.5</v>
      </c>
      <c r="L52" s="92"/>
      <c r="M52" s="93"/>
      <c r="O52" s="70">
        <f>IF(G52&lt;&gt;"",1,IF(F52&lt;&gt;"",2/3,IF(E52&lt;&gt;"",1/3,0)))*J52</f>
        <v>0</v>
      </c>
      <c r="P52" s="70">
        <f>O52*$L$50*20/(L7+L13+L36+L50)</f>
        <v>0</v>
      </c>
      <c r="Q52" s="70"/>
      <c r="R52" s="98"/>
      <c r="S52" s="73"/>
    </row>
    <row r="53" spans="1:19" x14ac:dyDescent="0.3">
      <c r="A53" s="107"/>
      <c r="B53" s="65" t="s">
        <v>73</v>
      </c>
      <c r="C53" s="108"/>
      <c r="D53" s="88"/>
      <c r="E53" s="88"/>
      <c r="F53" s="88"/>
      <c r="G53" s="88"/>
      <c r="H53" s="96"/>
      <c r="I53" s="69"/>
      <c r="J53" s="84"/>
      <c r="K53" s="85"/>
      <c r="L53" s="92"/>
      <c r="M53" s="93"/>
      <c r="O53" s="70"/>
      <c r="P53" s="70"/>
      <c r="Q53" s="70"/>
      <c r="R53" s="98"/>
      <c r="S53" s="73"/>
    </row>
    <row r="54" spans="1:19" x14ac:dyDescent="0.3">
      <c r="I54" s="25">
        <f>SUM(I7:I53)</f>
        <v>0</v>
      </c>
    </row>
    <row r="55" spans="1:19" x14ac:dyDescent="0.3">
      <c r="A55" s="8"/>
      <c r="B55" s="9"/>
      <c r="D55" s="115"/>
      <c r="E55" s="115"/>
      <c r="F55" s="115"/>
      <c r="G55" s="115"/>
      <c r="H55" s="18"/>
      <c r="M55" s="40"/>
      <c r="N55"/>
      <c r="R55" s="41"/>
    </row>
    <row r="56" spans="1:19" ht="25.95" customHeight="1" thickBot="1" x14ac:dyDescent="0.35">
      <c r="A56" s="8"/>
      <c r="B56" s="10" t="s">
        <v>22</v>
      </c>
      <c r="D56" s="116" t="str">
        <f>IF(I54&lt;&gt;13,"Erreur",IF(MAX(I7:I53)&gt;1,"Erreur",(Q7+Q13+Q36+Q50)))</f>
        <v>Erreur</v>
      </c>
      <c r="E56" s="116"/>
      <c r="F56" s="117" t="s">
        <v>23</v>
      </c>
      <c r="G56" s="117"/>
      <c r="H56" s="11"/>
      <c r="M56" s="22"/>
      <c r="N56"/>
    </row>
    <row r="57" spans="1:19" ht="25.95" customHeight="1" thickBot="1" x14ac:dyDescent="0.35">
      <c r="A57" s="8"/>
      <c r="B57" s="12" t="s">
        <v>17</v>
      </c>
      <c r="D57" s="112"/>
      <c r="E57" s="112"/>
      <c r="F57" s="113" t="s">
        <v>24</v>
      </c>
      <c r="G57" s="113"/>
      <c r="H57" s="19"/>
      <c r="M57" s="22"/>
      <c r="N57"/>
    </row>
    <row r="58" spans="1:19" ht="25.95" customHeight="1" x14ac:dyDescent="0.3">
      <c r="A58" s="114" t="s">
        <v>18</v>
      </c>
      <c r="B58" s="114"/>
      <c r="C58" s="20"/>
      <c r="D58" s="20"/>
      <c r="E58" s="20"/>
      <c r="F58" s="20"/>
      <c r="G58" s="20"/>
      <c r="H58" s="20"/>
      <c r="I58" s="20"/>
    </row>
    <row r="59" spans="1:19" x14ac:dyDescent="0.3">
      <c r="A59" s="13"/>
      <c r="B59" s="13"/>
      <c r="C59" s="13" t="str">
        <f>(IF(O55&gt;31,"ATTENTION. Erreur de saisie : cocher une seule colonne par ligne ! Voir repères ◄ à droite de la grille.",""))</f>
        <v/>
      </c>
      <c r="D59" s="13"/>
      <c r="E59" s="13"/>
      <c r="F59" s="13"/>
      <c r="G59" s="13"/>
      <c r="H59" s="13"/>
      <c r="I59" s="13"/>
    </row>
    <row r="60" spans="1:19" x14ac:dyDescent="0.3">
      <c r="A60" s="109" t="s">
        <v>19</v>
      </c>
      <c r="B60" s="110"/>
      <c r="C60" s="110"/>
      <c r="D60" s="110"/>
      <c r="E60" s="110"/>
      <c r="F60" s="110"/>
      <c r="G60" s="111"/>
      <c r="H60" s="16"/>
      <c r="L60" s="22"/>
      <c r="N60"/>
    </row>
    <row r="61" spans="1:19" ht="15" thickBot="1" x14ac:dyDescent="0.35">
      <c r="A61" s="99"/>
      <c r="B61" s="100"/>
      <c r="C61" s="100"/>
      <c r="D61" s="100"/>
      <c r="E61" s="100"/>
      <c r="F61" s="100"/>
      <c r="G61" s="101"/>
      <c r="H61" s="26"/>
      <c r="L61" s="22"/>
      <c r="N61"/>
    </row>
    <row r="62" spans="1:19" x14ac:dyDescent="0.3">
      <c r="A62" s="14"/>
      <c r="B62" s="14"/>
      <c r="C62" s="14"/>
      <c r="D62" s="15"/>
      <c r="E62" s="15"/>
      <c r="F62" s="15"/>
      <c r="G62" s="15"/>
      <c r="H62" s="15"/>
      <c r="I62" s="15"/>
    </row>
    <row r="63" spans="1:19" x14ac:dyDescent="0.3">
      <c r="A63" s="79" t="s">
        <v>20</v>
      </c>
      <c r="B63" s="80"/>
      <c r="C63" s="119" t="s">
        <v>21</v>
      </c>
      <c r="D63" s="120"/>
      <c r="E63" s="120"/>
      <c r="F63" s="120"/>
      <c r="G63" s="121"/>
      <c r="H63" s="16"/>
      <c r="I63" s="17"/>
    </row>
    <row r="64" spans="1:19" x14ac:dyDescent="0.3">
      <c r="A64" s="77"/>
      <c r="B64" s="78"/>
      <c r="C64" s="122"/>
      <c r="D64" s="87"/>
      <c r="E64" s="87"/>
      <c r="F64" s="87"/>
      <c r="G64" s="123"/>
      <c r="H64" s="16"/>
      <c r="I64" s="27"/>
    </row>
    <row r="65" spans="1:9" x14ac:dyDescent="0.3">
      <c r="A65" s="77"/>
      <c r="B65" s="78"/>
      <c r="C65" s="122"/>
      <c r="D65" s="87"/>
      <c r="E65" s="87"/>
      <c r="F65" s="87"/>
      <c r="G65" s="123"/>
      <c r="H65" s="16"/>
      <c r="I65" s="16"/>
    </row>
    <row r="66" spans="1:9" ht="15" thickBot="1" x14ac:dyDescent="0.35">
      <c r="A66" s="75"/>
      <c r="B66" s="76"/>
      <c r="C66" s="124"/>
      <c r="D66" s="125"/>
      <c r="E66" s="125"/>
      <c r="F66" s="125"/>
      <c r="G66" s="126"/>
      <c r="H66" s="16"/>
      <c r="I66" s="16"/>
    </row>
  </sheetData>
  <sheetProtection algorithmName="SHA-512" hashValue="8CthIXpFedOoifC7K4RZxiWU+KQeBfA/Zmx38E90uaO65H5+vIVFtIW6ASnrGj2RXsPw8vllihGZgFGP/ni2vw==" saltValue="i3v96UvHI3PZEMrGkM9yMg==" spinCount="100000" sheet="1" formatCells="0" formatColumns="0" formatRows="0" insertColumns="0" insertRows="0" insertHyperlinks="0" deleteColumns="0" deleteRows="0" sort="0" autoFilter="0" pivotTables="0"/>
  <mergeCells count="198">
    <mergeCell ref="A6:B6"/>
    <mergeCell ref="A7:A9"/>
    <mergeCell ref="A10:A11"/>
    <mergeCell ref="A12:B12"/>
    <mergeCell ref="A19:A22"/>
    <mergeCell ref="A35:B35"/>
    <mergeCell ref="R7:R11"/>
    <mergeCell ref="R13:R34"/>
    <mergeCell ref="R36:R48"/>
    <mergeCell ref="O7:O9"/>
    <mergeCell ref="O10:O11"/>
    <mergeCell ref="O19:O22"/>
    <mergeCell ref="O36:O39"/>
    <mergeCell ref="O40:O41"/>
    <mergeCell ref="O45:O48"/>
    <mergeCell ref="P19:P22"/>
    <mergeCell ref="P36:P39"/>
    <mergeCell ref="P40:P41"/>
    <mergeCell ref="P45:P48"/>
    <mergeCell ref="Q36:Q48"/>
    <mergeCell ref="M3:M6"/>
    <mergeCell ref="M7:M11"/>
    <mergeCell ref="P7:P9"/>
    <mergeCell ref="P10:P11"/>
    <mergeCell ref="H7:H9"/>
    <mergeCell ref="H10:H11"/>
    <mergeCell ref="C7:C9"/>
    <mergeCell ref="D7:D9"/>
    <mergeCell ref="E7:E9"/>
    <mergeCell ref="F7:F9"/>
    <mergeCell ref="G7:G9"/>
    <mergeCell ref="O13:O18"/>
    <mergeCell ref="I13:I18"/>
    <mergeCell ref="P13:P18"/>
    <mergeCell ref="L3:L6"/>
    <mergeCell ref="L7:L11"/>
    <mergeCell ref="L13:L34"/>
    <mergeCell ref="K10:K11"/>
    <mergeCell ref="M13:M34"/>
    <mergeCell ref="J3:J6"/>
    <mergeCell ref="K3:K6"/>
    <mergeCell ref="J19:J22"/>
    <mergeCell ref="J7:J9"/>
    <mergeCell ref="J10:J11"/>
    <mergeCell ref="K19:K22"/>
    <mergeCell ref="K7:K9"/>
    <mergeCell ref="K23:K25"/>
    <mergeCell ref="J23:J25"/>
    <mergeCell ref="P26:P30"/>
    <mergeCell ref="P23:P25"/>
    <mergeCell ref="C19:C22"/>
    <mergeCell ref="D19:D22"/>
    <mergeCell ref="E19:E22"/>
    <mergeCell ref="F19:F22"/>
    <mergeCell ref="G19:G22"/>
    <mergeCell ref="D10:D11"/>
    <mergeCell ref="E10:E11"/>
    <mergeCell ref="F10:F11"/>
    <mergeCell ref="G10:G11"/>
    <mergeCell ref="C13:C15"/>
    <mergeCell ref="C63:G63"/>
    <mergeCell ref="C64:G64"/>
    <mergeCell ref="C65:G65"/>
    <mergeCell ref="C66:G66"/>
    <mergeCell ref="Q13:Q34"/>
    <mergeCell ref="Q7:Q11"/>
    <mergeCell ref="C1:G1"/>
    <mergeCell ref="C2:D2"/>
    <mergeCell ref="C3:D3"/>
    <mergeCell ref="E2:G2"/>
    <mergeCell ref="E3:G3"/>
    <mergeCell ref="I7:I9"/>
    <mergeCell ref="I10:I11"/>
    <mergeCell ref="I19:I22"/>
    <mergeCell ref="I36:I39"/>
    <mergeCell ref="H40:H41"/>
    <mergeCell ref="H45:H48"/>
    <mergeCell ref="I40:I41"/>
    <mergeCell ref="I45:I48"/>
    <mergeCell ref="C10:C11"/>
    <mergeCell ref="H19:H22"/>
    <mergeCell ref="G36:G39"/>
    <mergeCell ref="C36:C39"/>
    <mergeCell ref="D36:D39"/>
    <mergeCell ref="D57:E57"/>
    <mergeCell ref="F57:G57"/>
    <mergeCell ref="A58:B58"/>
    <mergeCell ref="D55:G55"/>
    <mergeCell ref="D56:E56"/>
    <mergeCell ref="F56:G56"/>
    <mergeCell ref="C40:C41"/>
    <mergeCell ref="D40:D41"/>
    <mergeCell ref="E40:E41"/>
    <mergeCell ref="F40:F41"/>
    <mergeCell ref="C45:C48"/>
    <mergeCell ref="D45:D48"/>
    <mergeCell ref="A45:A48"/>
    <mergeCell ref="E45:E48"/>
    <mergeCell ref="F45:F48"/>
    <mergeCell ref="G40:G41"/>
    <mergeCell ref="G45:G48"/>
    <mergeCell ref="A42:A44"/>
    <mergeCell ref="D42:D44"/>
    <mergeCell ref="E42:E44"/>
    <mergeCell ref="F42:F44"/>
    <mergeCell ref="G42:G44"/>
    <mergeCell ref="A40:A41"/>
    <mergeCell ref="Q50:Q53"/>
    <mergeCell ref="R50:R53"/>
    <mergeCell ref="I52:I53"/>
    <mergeCell ref="J52:J53"/>
    <mergeCell ref="K52:K53"/>
    <mergeCell ref="O52:O53"/>
    <mergeCell ref="P52:P53"/>
    <mergeCell ref="A61:G61"/>
    <mergeCell ref="A49:B49"/>
    <mergeCell ref="A50:A51"/>
    <mergeCell ref="C50:C51"/>
    <mergeCell ref="D50:D51"/>
    <mergeCell ref="E50:E51"/>
    <mergeCell ref="F50:F51"/>
    <mergeCell ref="G50:G51"/>
    <mergeCell ref="H50:H51"/>
    <mergeCell ref="A52:A53"/>
    <mergeCell ref="C52:C53"/>
    <mergeCell ref="D52:D53"/>
    <mergeCell ref="E52:E53"/>
    <mergeCell ref="F52:F53"/>
    <mergeCell ref="G52:G53"/>
    <mergeCell ref="H52:H53"/>
    <mergeCell ref="A60:G60"/>
    <mergeCell ref="P50:P51"/>
    <mergeCell ref="M36:M48"/>
    <mergeCell ref="L36:L48"/>
    <mergeCell ref="J40:J41"/>
    <mergeCell ref="J45:J48"/>
    <mergeCell ref="J36:J39"/>
    <mergeCell ref="K36:K39"/>
    <mergeCell ref="K40:K41"/>
    <mergeCell ref="K45:K48"/>
    <mergeCell ref="J42:J44"/>
    <mergeCell ref="K42:K44"/>
    <mergeCell ref="O42:O44"/>
    <mergeCell ref="P42:P44"/>
    <mergeCell ref="I50:I51"/>
    <mergeCell ref="J50:J51"/>
    <mergeCell ref="K50:K51"/>
    <mergeCell ref="L50:L53"/>
    <mergeCell ref="M50:M53"/>
    <mergeCell ref="O50:O51"/>
    <mergeCell ref="O31:O34"/>
    <mergeCell ref="O26:O30"/>
    <mergeCell ref="J26:J30"/>
    <mergeCell ref="J31:J34"/>
    <mergeCell ref="K31:K34"/>
    <mergeCell ref="K26:K30"/>
    <mergeCell ref="I26:I30"/>
    <mergeCell ref="I31:I34"/>
    <mergeCell ref="H23:H25"/>
    <mergeCell ref="A26:A30"/>
    <mergeCell ref="A31:A34"/>
    <mergeCell ref="A36:A39"/>
    <mergeCell ref="D31:D34"/>
    <mergeCell ref="E31:E34"/>
    <mergeCell ref="D26:D30"/>
    <mergeCell ref="E26:E30"/>
    <mergeCell ref="O23:O25"/>
    <mergeCell ref="E36:E39"/>
    <mergeCell ref="F36:F39"/>
    <mergeCell ref="H36:H39"/>
    <mergeCell ref="F26:F30"/>
    <mergeCell ref="G26:G30"/>
    <mergeCell ref="H26:H30"/>
    <mergeCell ref="I23:I25"/>
    <mergeCell ref="H42:H44"/>
    <mergeCell ref="I42:I44"/>
    <mergeCell ref="P31:P34"/>
    <mergeCell ref="H31:H34"/>
    <mergeCell ref="F31:F34"/>
    <mergeCell ref="G31:G34"/>
    <mergeCell ref="S7:S53"/>
    <mergeCell ref="A66:B66"/>
    <mergeCell ref="A65:B65"/>
    <mergeCell ref="A64:B64"/>
    <mergeCell ref="A63:B63"/>
    <mergeCell ref="A13:A18"/>
    <mergeCell ref="D13:D18"/>
    <mergeCell ref="E13:E18"/>
    <mergeCell ref="F13:F18"/>
    <mergeCell ref="G13:G18"/>
    <mergeCell ref="J13:J18"/>
    <mergeCell ref="K13:K18"/>
    <mergeCell ref="H13:H18"/>
    <mergeCell ref="A23:A25"/>
    <mergeCell ref="D23:D25"/>
    <mergeCell ref="E23:E25"/>
    <mergeCell ref="F23:F25"/>
    <mergeCell ref="G23:G2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B1" zoomScale="85" zoomScaleNormal="85" workbookViewId="0">
      <selection activeCell="L7" sqref="L7:L21"/>
    </sheetView>
  </sheetViews>
  <sheetFormatPr baseColWidth="10" defaultColWidth="10.6640625" defaultRowHeight="14.4" x14ac:dyDescent="0.3"/>
  <cols>
    <col min="1" max="1" width="46.44140625" customWidth="1"/>
    <col min="2" max="2" width="121.77734375" customWidth="1"/>
    <col min="3" max="7" width="6.44140625" customWidth="1"/>
    <col min="8" max="9" width="4.109375" customWidth="1"/>
    <col min="10" max="10" width="12" customWidth="1"/>
    <col min="11" max="12" width="12.33203125" customWidth="1"/>
    <col min="13" max="13" width="13.33203125" customWidth="1"/>
    <col min="14" max="14" width="10.6640625" style="22"/>
    <col min="15" max="15" width="10.6640625" customWidth="1"/>
    <col min="16" max="16" width="11.77734375" customWidth="1"/>
    <col min="17" max="17" width="10.6640625" customWidth="1"/>
    <col min="19" max="19" width="14.6640625" customWidth="1"/>
  </cols>
  <sheetData>
    <row r="1" spans="1:19" ht="18.600000000000001" x14ac:dyDescent="0.3">
      <c r="A1" s="1" t="s">
        <v>133</v>
      </c>
      <c r="B1" s="2" t="s">
        <v>134</v>
      </c>
      <c r="C1" s="127" t="s">
        <v>14</v>
      </c>
      <c r="D1" s="128"/>
      <c r="E1" s="128"/>
      <c r="F1" s="128"/>
      <c r="G1" s="128"/>
      <c r="H1" s="21"/>
      <c r="I1" s="2"/>
    </row>
    <row r="2" spans="1:19" x14ac:dyDescent="0.3">
      <c r="A2" s="3" t="s">
        <v>0</v>
      </c>
      <c r="B2" s="4"/>
      <c r="C2" s="129" t="s">
        <v>15</v>
      </c>
      <c r="D2" s="129"/>
      <c r="E2" s="130"/>
      <c r="F2" s="130"/>
      <c r="G2" s="130"/>
      <c r="H2" s="23"/>
      <c r="I2" s="23"/>
    </row>
    <row r="3" spans="1:19" ht="14.25" customHeight="1" x14ac:dyDescent="0.3">
      <c r="A3" s="3" t="s">
        <v>1</v>
      </c>
      <c r="B3" s="4"/>
      <c r="C3" s="129" t="s">
        <v>16</v>
      </c>
      <c r="D3" s="129"/>
      <c r="E3" s="130"/>
      <c r="F3" s="130"/>
      <c r="G3" s="130"/>
      <c r="H3" s="23"/>
      <c r="I3" s="23"/>
      <c r="J3" s="142" t="s">
        <v>12</v>
      </c>
      <c r="K3" s="142" t="s">
        <v>6</v>
      </c>
      <c r="L3" s="142" t="s">
        <v>13</v>
      </c>
      <c r="M3" s="142" t="s">
        <v>5</v>
      </c>
    </row>
    <row r="4" spans="1:19" ht="14.7" customHeight="1" x14ac:dyDescent="0.3">
      <c r="A4" s="3" t="s">
        <v>2</v>
      </c>
      <c r="B4" s="5"/>
      <c r="C4" s="24"/>
      <c r="D4" s="24"/>
      <c r="E4" s="24"/>
      <c r="F4" s="24"/>
      <c r="G4" s="24"/>
      <c r="H4" s="24"/>
      <c r="I4" s="24"/>
      <c r="J4" s="143"/>
      <c r="K4" s="143"/>
      <c r="L4" s="143"/>
      <c r="M4" s="143"/>
    </row>
    <row r="5" spans="1:19" ht="14.7" customHeight="1" x14ac:dyDescent="0.3">
      <c r="A5" s="59" t="s">
        <v>3</v>
      </c>
      <c r="B5" s="59" t="s">
        <v>4</v>
      </c>
      <c r="C5" s="6"/>
      <c r="D5" s="6"/>
      <c r="E5" s="6"/>
      <c r="F5" s="6"/>
      <c r="G5" s="6"/>
      <c r="H5" s="6"/>
      <c r="I5" s="6"/>
      <c r="J5" s="143"/>
      <c r="K5" s="143"/>
      <c r="L5" s="143"/>
      <c r="M5" s="143"/>
    </row>
    <row r="6" spans="1:19" ht="27.6" x14ac:dyDescent="0.3">
      <c r="A6" s="149" t="s">
        <v>74</v>
      </c>
      <c r="B6" s="150"/>
      <c r="C6" s="48"/>
      <c r="D6" s="61">
        <v>0</v>
      </c>
      <c r="E6" s="61">
        <v>1</v>
      </c>
      <c r="F6" s="61">
        <v>2</v>
      </c>
      <c r="G6" s="61">
        <v>3</v>
      </c>
      <c r="H6" s="7"/>
      <c r="I6" s="66"/>
      <c r="J6" s="143"/>
      <c r="K6" s="143"/>
      <c r="L6" s="143"/>
      <c r="M6" s="143"/>
      <c r="O6" s="61" t="s">
        <v>7</v>
      </c>
      <c r="P6" s="61" t="s">
        <v>10</v>
      </c>
      <c r="Q6" s="61" t="s">
        <v>8</v>
      </c>
      <c r="R6" s="61" t="s">
        <v>11</v>
      </c>
      <c r="S6" s="61" t="s">
        <v>9</v>
      </c>
    </row>
    <row r="7" spans="1:19" ht="15" customHeight="1" x14ac:dyDescent="0.3">
      <c r="A7" s="135" t="s">
        <v>75</v>
      </c>
      <c r="B7" s="37" t="s">
        <v>76</v>
      </c>
      <c r="C7" s="105"/>
      <c r="D7" s="72"/>
      <c r="E7" s="72"/>
      <c r="F7" s="72"/>
      <c r="G7" s="72"/>
      <c r="H7" s="68" t="str">
        <f>IF(COUNTA(D7:G8)&gt;1,"◄",(IF(COUNTA(D7:G8)=0,"!","")))</f>
        <v>!</v>
      </c>
      <c r="I7" s="68">
        <f>COUNTA(D7:G8)</f>
        <v>0</v>
      </c>
      <c r="J7" s="156">
        <v>3</v>
      </c>
      <c r="K7" s="162">
        <f>J7/SUM($J$7:$J$21)</f>
        <v>0.25</v>
      </c>
      <c r="L7" s="165">
        <f>SUM((J7:J21))</f>
        <v>12</v>
      </c>
      <c r="M7" s="162">
        <f>L7/SUM($L$7:$L$21)</f>
        <v>1</v>
      </c>
      <c r="O7" s="151">
        <f>IF(G7&lt;&gt;"",1,IF(F7&lt;&gt;"",2/3,IF(E7&lt;&gt;"",1/3,0)))*J7</f>
        <v>0</v>
      </c>
      <c r="P7" s="152">
        <f>O7*$L$7*20/(L7)</f>
        <v>0</v>
      </c>
      <c r="Q7" s="144">
        <f>SUM(P7:P21)/SUM(J7:J21)</f>
        <v>0</v>
      </c>
      <c r="R7" s="98" t="str">
        <f>ROUND(SUM(P7:P21)/SUM(J7:J21),2) &amp; " / " &amp; ROUND(20*M7,2)</f>
        <v>0 / 20</v>
      </c>
      <c r="S7" s="73" t="str">
        <f>ROUND((Q7),1) &amp;" / 20"</f>
        <v>0 / 20</v>
      </c>
    </row>
    <row r="8" spans="1:19" ht="15" customHeight="1" x14ac:dyDescent="0.3">
      <c r="A8" s="135"/>
      <c r="B8" s="38" t="s">
        <v>77</v>
      </c>
      <c r="C8" s="105"/>
      <c r="D8" s="72"/>
      <c r="E8" s="72"/>
      <c r="F8" s="72"/>
      <c r="G8" s="72"/>
      <c r="H8" s="68"/>
      <c r="I8" s="68"/>
      <c r="J8" s="157"/>
      <c r="K8" s="163"/>
      <c r="L8" s="166"/>
      <c r="M8" s="163"/>
      <c r="O8" s="151"/>
      <c r="P8" s="152"/>
      <c r="Q8" s="145"/>
      <c r="R8" s="98"/>
      <c r="S8" s="73"/>
    </row>
    <row r="9" spans="1:19" ht="15" customHeight="1" x14ac:dyDescent="0.3">
      <c r="A9" s="81" t="s">
        <v>78</v>
      </c>
      <c r="B9" s="36" t="s">
        <v>79</v>
      </c>
      <c r="C9" s="105"/>
      <c r="D9" s="158"/>
      <c r="E9" s="158"/>
      <c r="F9" s="158"/>
      <c r="G9" s="158"/>
      <c r="H9" s="154" t="str">
        <f>IF(COUNTA(D9:G14)&gt;1,"◄",(IF(COUNTA(D9:G14)=0,"!","")))</f>
        <v>!</v>
      </c>
      <c r="I9" s="155">
        <f>COUNTA(D9:G14)</f>
        <v>0</v>
      </c>
      <c r="J9" s="156">
        <v>3</v>
      </c>
      <c r="K9" s="162">
        <f>J9/SUM($J$7:$J$21)</f>
        <v>0.25</v>
      </c>
      <c r="L9" s="166"/>
      <c r="M9" s="163"/>
      <c r="O9" s="144">
        <f>IF(G9&lt;&gt;"",1,IF(F9&lt;&gt;"",2/3,IF(E9&lt;&gt;"",1/3,0)))*J9</f>
        <v>0</v>
      </c>
      <c r="P9" s="147">
        <f>O9*$L$7*20/(L7)</f>
        <v>0</v>
      </c>
      <c r="Q9" s="145"/>
      <c r="R9" s="98"/>
      <c r="S9" s="73"/>
    </row>
    <row r="10" spans="1:19" x14ac:dyDescent="0.3">
      <c r="A10" s="82"/>
      <c r="B10" s="37" t="s">
        <v>80</v>
      </c>
      <c r="C10" s="105"/>
      <c r="D10" s="159"/>
      <c r="E10" s="159"/>
      <c r="F10" s="159"/>
      <c r="G10" s="159"/>
      <c r="H10" s="154"/>
      <c r="I10" s="155"/>
      <c r="J10" s="157"/>
      <c r="K10" s="163"/>
      <c r="L10" s="166"/>
      <c r="M10" s="163"/>
      <c r="O10" s="145"/>
      <c r="P10" s="148"/>
      <c r="Q10" s="145"/>
      <c r="R10" s="138"/>
      <c r="S10" s="73"/>
    </row>
    <row r="11" spans="1:19" x14ac:dyDescent="0.3">
      <c r="A11" s="82"/>
      <c r="B11" s="37" t="s">
        <v>81</v>
      </c>
      <c r="C11" s="105"/>
      <c r="D11" s="159"/>
      <c r="E11" s="159"/>
      <c r="F11" s="159"/>
      <c r="G11" s="159"/>
      <c r="H11" s="154"/>
      <c r="I11" s="155"/>
      <c r="J11" s="157"/>
      <c r="K11" s="163"/>
      <c r="L11" s="166"/>
      <c r="M11" s="163"/>
      <c r="O11" s="145"/>
      <c r="P11" s="148"/>
      <c r="Q11" s="145"/>
      <c r="R11" s="138"/>
      <c r="S11" s="73"/>
    </row>
    <row r="12" spans="1:19" x14ac:dyDescent="0.3">
      <c r="A12" s="82"/>
      <c r="B12" s="37" t="s">
        <v>82</v>
      </c>
      <c r="C12" s="105"/>
      <c r="D12" s="159"/>
      <c r="E12" s="159"/>
      <c r="F12" s="159"/>
      <c r="G12" s="159"/>
      <c r="H12" s="154"/>
      <c r="I12" s="155"/>
      <c r="J12" s="157"/>
      <c r="K12" s="163"/>
      <c r="L12" s="166"/>
      <c r="M12" s="163"/>
      <c r="O12" s="145"/>
      <c r="P12" s="148"/>
      <c r="Q12" s="145"/>
      <c r="R12" s="138"/>
      <c r="S12" s="73"/>
    </row>
    <row r="13" spans="1:19" x14ac:dyDescent="0.3">
      <c r="A13" s="82"/>
      <c r="B13" s="37" t="s">
        <v>83</v>
      </c>
      <c r="C13" s="105"/>
      <c r="D13" s="159"/>
      <c r="E13" s="159"/>
      <c r="F13" s="159"/>
      <c r="G13" s="159"/>
      <c r="H13" s="154"/>
      <c r="I13" s="155"/>
      <c r="J13" s="157"/>
      <c r="K13" s="163"/>
      <c r="L13" s="166"/>
      <c r="M13" s="163"/>
      <c r="O13" s="145"/>
      <c r="P13" s="148"/>
      <c r="Q13" s="145"/>
      <c r="R13" s="138"/>
      <c r="S13" s="73"/>
    </row>
    <row r="14" spans="1:19" x14ac:dyDescent="0.3">
      <c r="A14" s="83"/>
      <c r="B14" s="38" t="s">
        <v>84</v>
      </c>
      <c r="C14" s="105"/>
      <c r="D14" s="160"/>
      <c r="E14" s="160"/>
      <c r="F14" s="160"/>
      <c r="G14" s="160"/>
      <c r="H14" s="154"/>
      <c r="I14" s="155"/>
      <c r="J14" s="161"/>
      <c r="K14" s="164"/>
      <c r="L14" s="166"/>
      <c r="M14" s="163"/>
      <c r="O14" s="146"/>
      <c r="P14" s="153"/>
      <c r="Q14" s="145"/>
      <c r="R14" s="138"/>
      <c r="S14" s="73"/>
    </row>
    <row r="15" spans="1:19" x14ac:dyDescent="0.3">
      <c r="A15" s="81" t="s">
        <v>85</v>
      </c>
      <c r="B15" s="37" t="s">
        <v>88</v>
      </c>
      <c r="C15" s="105"/>
      <c r="D15" s="158"/>
      <c r="E15" s="158"/>
      <c r="F15" s="158"/>
      <c r="G15" s="158"/>
      <c r="H15" s="154" t="str">
        <f>IF(COUNTA(D15:G17)&gt;1,"◄",(IF(COUNTA(D15:G17)=0,"!","")))</f>
        <v>!</v>
      </c>
      <c r="I15" s="155">
        <f>COUNTA(D15:G17)</f>
        <v>0</v>
      </c>
      <c r="J15" s="156">
        <v>2</v>
      </c>
      <c r="K15" s="162">
        <f>J15/SUM($J$7:$J$21)</f>
        <v>0.16666666666666666</v>
      </c>
      <c r="L15" s="166"/>
      <c r="M15" s="163"/>
      <c r="O15" s="144">
        <f>IF(G15&lt;&gt;"",1,IF(F15&lt;&gt;"",2/3,IF(E15&lt;&gt;"",1/3,0)))*J15</f>
        <v>0</v>
      </c>
      <c r="P15" s="147">
        <f>O15*$L$7*20/(L7)</f>
        <v>0</v>
      </c>
      <c r="Q15" s="145"/>
      <c r="R15" s="138"/>
      <c r="S15" s="73"/>
    </row>
    <row r="16" spans="1:19" x14ac:dyDescent="0.3">
      <c r="A16" s="82"/>
      <c r="B16" s="37" t="s">
        <v>89</v>
      </c>
      <c r="C16" s="105"/>
      <c r="D16" s="159"/>
      <c r="E16" s="159"/>
      <c r="F16" s="159"/>
      <c r="G16" s="159"/>
      <c r="H16" s="154"/>
      <c r="I16" s="155"/>
      <c r="J16" s="157"/>
      <c r="K16" s="163"/>
      <c r="L16" s="166"/>
      <c r="M16" s="163"/>
      <c r="O16" s="145"/>
      <c r="P16" s="148"/>
      <c r="Q16" s="145"/>
      <c r="R16" s="138"/>
      <c r="S16" s="73"/>
    </row>
    <row r="17" spans="1:19" x14ac:dyDescent="0.3">
      <c r="A17" s="82"/>
      <c r="B17" s="38" t="s">
        <v>90</v>
      </c>
      <c r="C17" s="105"/>
      <c r="D17" s="159"/>
      <c r="E17" s="159"/>
      <c r="F17" s="159"/>
      <c r="G17" s="159"/>
      <c r="H17" s="154"/>
      <c r="I17" s="155"/>
      <c r="J17" s="157"/>
      <c r="K17" s="163"/>
      <c r="L17" s="166"/>
      <c r="M17" s="163"/>
      <c r="O17" s="145"/>
      <c r="P17" s="148"/>
      <c r="Q17" s="145"/>
      <c r="R17" s="138"/>
      <c r="S17" s="73"/>
    </row>
    <row r="18" spans="1:19" x14ac:dyDescent="0.3">
      <c r="A18" s="81" t="s">
        <v>86</v>
      </c>
      <c r="B18" s="36" t="s">
        <v>91</v>
      </c>
      <c r="C18" s="105"/>
      <c r="D18" s="158"/>
      <c r="E18" s="158"/>
      <c r="F18" s="158"/>
      <c r="G18" s="158"/>
      <c r="H18" s="154" t="str">
        <f>IF(COUNTA(D18:G19)&gt;1,"◄",(IF(COUNTA(D18:G19)=0,"!","")))</f>
        <v>!</v>
      </c>
      <c r="I18" s="155">
        <f>COUNTA(D18:G19)</f>
        <v>0</v>
      </c>
      <c r="J18" s="168">
        <v>2</v>
      </c>
      <c r="K18" s="162">
        <f>J18/SUM($J$7:$J$21)</f>
        <v>0.16666666666666666</v>
      </c>
      <c r="L18" s="166"/>
      <c r="M18" s="163"/>
      <c r="O18" s="144">
        <f>IF(G18&lt;&gt;"",1,IF(F18&lt;&gt;"",2/3,IF(E18&lt;&gt;"",1/3,0)))*J18</f>
        <v>0</v>
      </c>
      <c r="P18" s="147">
        <f>O18*$L$7*20/(L7)</f>
        <v>0</v>
      </c>
      <c r="Q18" s="145"/>
      <c r="R18" s="138"/>
      <c r="S18" s="73"/>
    </row>
    <row r="19" spans="1:19" x14ac:dyDescent="0.3">
      <c r="A19" s="83"/>
      <c r="B19" s="39" t="s">
        <v>92</v>
      </c>
      <c r="C19" s="105"/>
      <c r="D19" s="160"/>
      <c r="E19" s="160"/>
      <c r="F19" s="160"/>
      <c r="G19" s="160"/>
      <c r="H19" s="154"/>
      <c r="I19" s="155"/>
      <c r="J19" s="168"/>
      <c r="K19" s="164"/>
      <c r="L19" s="166"/>
      <c r="M19" s="163"/>
      <c r="O19" s="146"/>
      <c r="P19" s="153"/>
      <c r="Q19" s="145"/>
      <c r="R19" s="138"/>
      <c r="S19" s="73"/>
    </row>
    <row r="20" spans="1:19" x14ac:dyDescent="0.3">
      <c r="A20" s="81" t="s">
        <v>87</v>
      </c>
      <c r="B20" s="36" t="s">
        <v>93</v>
      </c>
      <c r="C20" s="105"/>
      <c r="D20" s="158"/>
      <c r="E20" s="158"/>
      <c r="F20" s="158"/>
      <c r="G20" s="158"/>
      <c r="H20" s="154" t="str">
        <f>IF(COUNTA(D20:G21)&gt;1,"◄",(IF(COUNTA(D20:G21)=0,"!","")))</f>
        <v>!</v>
      </c>
      <c r="I20" s="155">
        <f>COUNTA(D20:G21)</f>
        <v>0</v>
      </c>
      <c r="J20" s="168">
        <v>2</v>
      </c>
      <c r="K20" s="162">
        <f>J20/SUM($J$7:$J$21)</f>
        <v>0.16666666666666666</v>
      </c>
      <c r="L20" s="166"/>
      <c r="M20" s="163"/>
      <c r="O20" s="144">
        <f>IF(G20&lt;&gt;"",1,IF(F20&lt;&gt;"",2/3,IF(E20&lt;&gt;"",1/3,0)))*J20</f>
        <v>0</v>
      </c>
      <c r="P20" s="147">
        <f>O20*$L$7*20/(L7)</f>
        <v>0</v>
      </c>
      <c r="Q20" s="145"/>
      <c r="R20" s="138"/>
      <c r="S20" s="73"/>
    </row>
    <row r="21" spans="1:19" x14ac:dyDescent="0.3">
      <c r="A21" s="83"/>
      <c r="B21" s="39" t="s">
        <v>94</v>
      </c>
      <c r="C21" s="105"/>
      <c r="D21" s="160"/>
      <c r="E21" s="160"/>
      <c r="F21" s="160"/>
      <c r="G21" s="160"/>
      <c r="H21" s="154"/>
      <c r="I21" s="155"/>
      <c r="J21" s="168"/>
      <c r="K21" s="164"/>
      <c r="L21" s="167"/>
      <c r="M21" s="164"/>
      <c r="O21" s="146"/>
      <c r="P21" s="153"/>
      <c r="Q21" s="146"/>
      <c r="R21" s="138"/>
      <c r="S21" s="73"/>
    </row>
    <row r="22" spans="1:19" x14ac:dyDescent="0.3">
      <c r="I22" s="67">
        <f>SUM(I7:I21)</f>
        <v>0</v>
      </c>
    </row>
    <row r="23" spans="1:19" x14ac:dyDescent="0.3">
      <c r="A23" s="8"/>
      <c r="B23" s="9"/>
      <c r="D23" s="115"/>
      <c r="E23" s="115"/>
      <c r="F23" s="115"/>
      <c r="G23" s="115"/>
      <c r="H23" s="18"/>
      <c r="I23" s="67"/>
      <c r="M23" s="40"/>
      <c r="N23"/>
      <c r="R23" s="41"/>
    </row>
    <row r="24" spans="1:19" ht="25.95" customHeight="1" thickBot="1" x14ac:dyDescent="0.35">
      <c r="A24" s="8"/>
      <c r="B24" s="10" t="s">
        <v>22</v>
      </c>
      <c r="D24" s="116" t="str">
        <f>IF(I22&lt;&gt;5,"Erreur",IF(MAX(I7:I21)&gt;1,"Erreur",(Q7)))</f>
        <v>Erreur</v>
      </c>
      <c r="E24" s="116"/>
      <c r="F24" s="117" t="s">
        <v>23</v>
      </c>
      <c r="G24" s="117"/>
      <c r="H24" s="11"/>
      <c r="M24" s="22"/>
      <c r="N24"/>
    </row>
    <row r="25" spans="1:19" ht="25.95" customHeight="1" thickBot="1" x14ac:dyDescent="0.35">
      <c r="A25" s="8"/>
      <c r="B25" s="12" t="s">
        <v>17</v>
      </c>
      <c r="D25" s="112"/>
      <c r="E25" s="112"/>
      <c r="F25" s="113" t="s">
        <v>24</v>
      </c>
      <c r="G25" s="113"/>
      <c r="H25" s="19"/>
      <c r="M25" s="22"/>
      <c r="N25"/>
    </row>
    <row r="26" spans="1:19" ht="25.95" customHeight="1" x14ac:dyDescent="0.3">
      <c r="A26" s="114" t="s">
        <v>18</v>
      </c>
      <c r="B26" s="114"/>
      <c r="C26" s="20"/>
      <c r="D26" s="20"/>
      <c r="E26" s="20"/>
      <c r="F26" s="20"/>
      <c r="G26" s="20"/>
      <c r="H26" s="20"/>
      <c r="I26" s="20"/>
    </row>
    <row r="27" spans="1:19" ht="15" thickBot="1" x14ac:dyDescent="0.35">
      <c r="A27" s="13"/>
      <c r="B27" s="13"/>
      <c r="C27" s="13" t="str">
        <f>(IF(O23&gt;31,"ATTENTION. Erreur de saisie : cocher une seule colonne par ligne ! Voir repères ◄ à droite de la grille.",""))</f>
        <v/>
      </c>
      <c r="D27" s="13"/>
      <c r="E27" s="13"/>
      <c r="F27" s="13"/>
      <c r="G27" s="13"/>
      <c r="H27" s="13"/>
      <c r="I27" s="13"/>
    </row>
    <row r="28" spans="1:19" x14ac:dyDescent="0.3">
      <c r="A28" s="169" t="s">
        <v>19</v>
      </c>
      <c r="B28" s="170"/>
      <c r="C28" s="170"/>
      <c r="D28" s="170"/>
      <c r="E28" s="170"/>
      <c r="F28" s="170"/>
      <c r="G28" s="171"/>
      <c r="H28" s="16"/>
      <c r="L28" s="22"/>
      <c r="N28"/>
    </row>
    <row r="29" spans="1:19" ht="15" thickBot="1" x14ac:dyDescent="0.35">
      <c r="A29" s="99"/>
      <c r="B29" s="100"/>
      <c r="C29" s="100"/>
      <c r="D29" s="100"/>
      <c r="E29" s="100"/>
      <c r="F29" s="100"/>
      <c r="G29" s="101"/>
      <c r="H29" s="26"/>
      <c r="L29" s="22"/>
      <c r="N29"/>
    </row>
    <row r="30" spans="1:19" ht="15" thickBot="1" x14ac:dyDescent="0.35">
      <c r="A30" s="14"/>
      <c r="B30" s="14"/>
      <c r="C30" s="14"/>
      <c r="D30" s="15"/>
      <c r="E30" s="15"/>
      <c r="F30" s="15"/>
      <c r="G30" s="15"/>
      <c r="H30" s="15"/>
      <c r="I30" s="15"/>
    </row>
    <row r="31" spans="1:19" x14ac:dyDescent="0.3">
      <c r="A31" s="172" t="s">
        <v>20</v>
      </c>
      <c r="B31" s="173"/>
      <c r="C31" s="174" t="s">
        <v>21</v>
      </c>
      <c r="D31" s="175"/>
      <c r="E31" s="175"/>
      <c r="F31" s="175"/>
      <c r="G31" s="176"/>
      <c r="H31" s="16"/>
      <c r="I31" s="17"/>
    </row>
    <row r="32" spans="1:19" x14ac:dyDescent="0.3">
      <c r="A32" s="77"/>
      <c r="B32" s="78"/>
      <c r="C32" s="122"/>
      <c r="D32" s="87"/>
      <c r="E32" s="87"/>
      <c r="F32" s="87"/>
      <c r="G32" s="123"/>
      <c r="H32" s="16"/>
      <c r="I32" s="27"/>
    </row>
    <row r="33" spans="1:9" x14ac:dyDescent="0.3">
      <c r="A33" s="77"/>
      <c r="B33" s="78"/>
      <c r="C33" s="122"/>
      <c r="D33" s="87"/>
      <c r="E33" s="87"/>
      <c r="F33" s="87"/>
      <c r="G33" s="123"/>
      <c r="H33" s="16"/>
      <c r="I33" s="16"/>
    </row>
    <row r="34" spans="1:9" ht="15" thickBot="1" x14ac:dyDescent="0.35">
      <c r="A34" s="75"/>
      <c r="B34" s="76"/>
      <c r="C34" s="124"/>
      <c r="D34" s="125"/>
      <c r="E34" s="125"/>
      <c r="F34" s="125"/>
      <c r="G34" s="126"/>
      <c r="H34" s="16"/>
      <c r="I34" s="16"/>
    </row>
  </sheetData>
  <sheetProtection algorithmName="SHA-512" hashValue="a+Ynccm1WAXyxPSJRBycawBfLe6wQhtwgCVsB5K2Kca80Qp1urIZg0T/MX8P1qYh16MCMNASk5w0mYEsneaM1w==" saltValue="S0f51eD6P22gwa2J9+QpCw==" spinCount="100000" sheet="1" formatCells="0" formatColumns="0" formatRows="0" insertColumns="0" insertRows="0" insertHyperlinks="0" deleteColumns="0" deleteRows="0" sort="0" autoFilter="0" pivotTables="0"/>
  <mergeCells count="88">
    <mergeCell ref="A26:B26"/>
    <mergeCell ref="A28:G28"/>
    <mergeCell ref="A34:B34"/>
    <mergeCell ref="C34:G34"/>
    <mergeCell ref="A29:G29"/>
    <mergeCell ref="A31:B31"/>
    <mergeCell ref="C31:G31"/>
    <mergeCell ref="A32:B32"/>
    <mergeCell ref="C32:G32"/>
    <mergeCell ref="A33:B33"/>
    <mergeCell ref="C33:G33"/>
    <mergeCell ref="D23:G23"/>
    <mergeCell ref="D24:E24"/>
    <mergeCell ref="F24:G24"/>
    <mergeCell ref="D25:E25"/>
    <mergeCell ref="F25:G25"/>
    <mergeCell ref="H18:H19"/>
    <mergeCell ref="I18:I19"/>
    <mergeCell ref="O18:O19"/>
    <mergeCell ref="P18:P19"/>
    <mergeCell ref="A20:A21"/>
    <mergeCell ref="D20:D21"/>
    <mergeCell ref="E20:E21"/>
    <mergeCell ref="F20:F21"/>
    <mergeCell ref="G20:G21"/>
    <mergeCell ref="H20:H21"/>
    <mergeCell ref="I20:I21"/>
    <mergeCell ref="K20:K21"/>
    <mergeCell ref="O20:O21"/>
    <mergeCell ref="P20:P21"/>
    <mergeCell ref="A18:A19"/>
    <mergeCell ref="D18:D19"/>
    <mergeCell ref="E18:E19"/>
    <mergeCell ref="F18:F19"/>
    <mergeCell ref="G18:G19"/>
    <mergeCell ref="A15:A17"/>
    <mergeCell ref="D15:D17"/>
    <mergeCell ref="E15:E17"/>
    <mergeCell ref="F15:F17"/>
    <mergeCell ref="G15:G17"/>
    <mergeCell ref="S7:S21"/>
    <mergeCell ref="A9:A14"/>
    <mergeCell ref="C9:C21"/>
    <mergeCell ref="D9:D14"/>
    <mergeCell ref="E9:E14"/>
    <mergeCell ref="F9:F14"/>
    <mergeCell ref="H7:H8"/>
    <mergeCell ref="I7:I8"/>
    <mergeCell ref="J7:J8"/>
    <mergeCell ref="K7:K8"/>
    <mergeCell ref="L7:L21"/>
    <mergeCell ref="M7:M21"/>
    <mergeCell ref="K15:K17"/>
    <mergeCell ref="J18:J19"/>
    <mergeCell ref="K18:K19"/>
    <mergeCell ref="J20:J21"/>
    <mergeCell ref="F7:F8"/>
    <mergeCell ref="G7:G8"/>
    <mergeCell ref="O7:O8"/>
    <mergeCell ref="P7:P8"/>
    <mergeCell ref="R7:R21"/>
    <mergeCell ref="P9:P14"/>
    <mergeCell ref="H15:H17"/>
    <mergeCell ref="I15:I17"/>
    <mergeCell ref="J15:J17"/>
    <mergeCell ref="G9:G14"/>
    <mergeCell ref="H9:H14"/>
    <mergeCell ref="I9:I14"/>
    <mergeCell ref="J9:J14"/>
    <mergeCell ref="K9:K14"/>
    <mergeCell ref="O9:O14"/>
    <mergeCell ref="O15:O17"/>
    <mergeCell ref="A6:B6"/>
    <mergeCell ref="A7:A8"/>
    <mergeCell ref="C7:C8"/>
    <mergeCell ref="D7:D8"/>
    <mergeCell ref="E7:E8"/>
    <mergeCell ref="J3:J6"/>
    <mergeCell ref="Q7:Q21"/>
    <mergeCell ref="K3:K6"/>
    <mergeCell ref="L3:L6"/>
    <mergeCell ref="M3:M6"/>
    <mergeCell ref="P15:P17"/>
    <mergeCell ref="C1:G1"/>
    <mergeCell ref="C2:D2"/>
    <mergeCell ref="E2:G2"/>
    <mergeCell ref="C3:D3"/>
    <mergeCell ref="E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6"/>
  <sheetViews>
    <sheetView topLeftCell="A4" zoomScale="85" zoomScaleNormal="85" workbookViewId="0">
      <selection activeCell="L39" sqref="L39"/>
    </sheetView>
  </sheetViews>
  <sheetFormatPr baseColWidth="10" defaultColWidth="10.6640625" defaultRowHeight="14.4" x14ac:dyDescent="0.3"/>
  <cols>
    <col min="1" max="1" width="46.44140625" customWidth="1"/>
    <col min="2" max="2" width="121.77734375" customWidth="1"/>
    <col min="3" max="7" width="6.44140625" customWidth="1"/>
    <col min="8" max="9" width="4.33203125" customWidth="1"/>
    <col min="10" max="10" width="12" customWidth="1"/>
    <col min="11" max="12" width="12.33203125" customWidth="1"/>
    <col min="13" max="13" width="13.33203125" customWidth="1"/>
    <col min="14" max="14" width="10.6640625" style="22"/>
    <col min="15" max="15" width="10.6640625" customWidth="1"/>
    <col min="16" max="16" width="11.77734375" customWidth="1"/>
    <col min="17" max="17" width="10.6640625" customWidth="1"/>
    <col min="19" max="19" width="14.6640625" customWidth="1"/>
  </cols>
  <sheetData>
    <row r="1" spans="1:19" ht="18.600000000000001" x14ac:dyDescent="0.3">
      <c r="A1" s="1" t="s">
        <v>133</v>
      </c>
      <c r="B1" s="2" t="s">
        <v>131</v>
      </c>
      <c r="C1" s="127" t="s">
        <v>14</v>
      </c>
      <c r="D1" s="128"/>
      <c r="E1" s="128"/>
      <c r="F1" s="128"/>
      <c r="G1" s="128"/>
      <c r="H1" s="21"/>
      <c r="I1" s="2"/>
    </row>
    <row r="2" spans="1:19" x14ac:dyDescent="0.3">
      <c r="A2" s="3" t="s">
        <v>0</v>
      </c>
      <c r="B2" s="4"/>
      <c r="C2" s="129" t="s">
        <v>15</v>
      </c>
      <c r="D2" s="129"/>
      <c r="E2" s="130"/>
      <c r="F2" s="130"/>
      <c r="G2" s="130"/>
      <c r="H2" s="23"/>
      <c r="I2" s="23"/>
    </row>
    <row r="3" spans="1:19" ht="14.25" customHeight="1" x14ac:dyDescent="0.3">
      <c r="A3" s="3" t="s">
        <v>1</v>
      </c>
      <c r="B3" s="4"/>
      <c r="C3" s="129" t="s">
        <v>16</v>
      </c>
      <c r="D3" s="129"/>
      <c r="E3" s="130"/>
      <c r="F3" s="130"/>
      <c r="G3" s="130"/>
      <c r="H3" s="23"/>
      <c r="I3" s="23"/>
      <c r="J3" s="207" t="s">
        <v>12</v>
      </c>
      <c r="K3" s="207" t="s">
        <v>6</v>
      </c>
      <c r="L3" s="207" t="s">
        <v>13</v>
      </c>
      <c r="M3" s="207" t="s">
        <v>5</v>
      </c>
    </row>
    <row r="4" spans="1:19" ht="14.7" customHeight="1" x14ac:dyDescent="0.3">
      <c r="A4" s="3" t="s">
        <v>2</v>
      </c>
      <c r="B4" s="5"/>
      <c r="C4" s="24"/>
      <c r="D4" s="24"/>
      <c r="E4" s="24"/>
      <c r="F4" s="24"/>
      <c r="G4" s="24"/>
      <c r="H4" s="24"/>
      <c r="I4" s="24"/>
      <c r="J4" s="208"/>
      <c r="K4" s="208"/>
      <c r="L4" s="208"/>
      <c r="M4" s="208"/>
    </row>
    <row r="5" spans="1:19" ht="14.7" customHeight="1" x14ac:dyDescent="0.3">
      <c r="A5" s="59" t="s">
        <v>3</v>
      </c>
      <c r="B5" s="59" t="s">
        <v>4</v>
      </c>
      <c r="C5" s="6"/>
      <c r="D5" s="6"/>
      <c r="E5" s="6"/>
      <c r="F5" s="6"/>
      <c r="G5" s="6"/>
      <c r="H5" s="6"/>
      <c r="I5" s="6"/>
      <c r="J5" s="208"/>
      <c r="K5" s="208"/>
      <c r="L5" s="208"/>
      <c r="M5" s="208"/>
    </row>
    <row r="6" spans="1:19" ht="27.6" x14ac:dyDescent="0.3">
      <c r="A6" s="201" t="s">
        <v>95</v>
      </c>
      <c r="B6" s="202"/>
      <c r="C6" s="48"/>
      <c r="D6" s="63">
        <v>0</v>
      </c>
      <c r="E6" s="63">
        <v>1</v>
      </c>
      <c r="F6" s="63">
        <v>2</v>
      </c>
      <c r="G6" s="63">
        <v>3</v>
      </c>
      <c r="H6" s="7"/>
      <c r="I6" s="7"/>
      <c r="J6" s="208"/>
      <c r="K6" s="208"/>
      <c r="L6" s="208"/>
      <c r="M6" s="208"/>
      <c r="O6" s="63" t="s">
        <v>7</v>
      </c>
      <c r="P6" s="63" t="s">
        <v>10</v>
      </c>
      <c r="Q6" s="63" t="s">
        <v>8</v>
      </c>
      <c r="R6" s="63" t="s">
        <v>11</v>
      </c>
      <c r="S6" s="63" t="s">
        <v>9</v>
      </c>
    </row>
    <row r="7" spans="1:19" ht="15" customHeight="1" x14ac:dyDescent="0.3">
      <c r="A7" s="135" t="s">
        <v>96</v>
      </c>
      <c r="B7" s="36" t="s">
        <v>101</v>
      </c>
      <c r="C7" s="105"/>
      <c r="D7" s="72"/>
      <c r="E7" s="72"/>
      <c r="F7" s="72"/>
      <c r="G7" s="72"/>
      <c r="H7" s="68" t="str">
        <f>IF(COUNTA(D7:G11)&gt;1,"◄",(IF(COUNTA(D7:G11)=0,"!","")))</f>
        <v>!</v>
      </c>
      <c r="I7" s="69">
        <f>COUNTA(D7:G11)</f>
        <v>0</v>
      </c>
      <c r="J7" s="182">
        <v>3</v>
      </c>
      <c r="K7" s="162">
        <f>J7/SUM($J$7:$J$23)</f>
        <v>0.21428571428571427</v>
      </c>
      <c r="L7" s="204">
        <f>SUM((J7:J23))</f>
        <v>14</v>
      </c>
      <c r="M7" s="162">
        <f>L7/SUM($L$7:$L$33)</f>
        <v>0.73684210526315785</v>
      </c>
      <c r="O7" s="187">
        <f>IF(G7&lt;&gt;"",1,IF(F7&lt;&gt;"",2/3,IF(E7&lt;&gt;"",1/3,0)))*J7</f>
        <v>0</v>
      </c>
      <c r="P7" s="188">
        <f>O7*$L$7*20/(L7+L25)</f>
        <v>0</v>
      </c>
      <c r="Q7" s="177">
        <f>SUM(P7:P23)/SUM(J7:J23)</f>
        <v>0</v>
      </c>
      <c r="R7" s="98" t="str">
        <f>ROUND(SUM(P7:P23)/SUM(J7:J23),2) &amp; " / " &amp; ROUND(20*M7,2)</f>
        <v>0 / 14,74</v>
      </c>
      <c r="S7" s="73" t="str">
        <f>ROUND((Q7+Q25),1) &amp;" / 20"</f>
        <v>0 / 20</v>
      </c>
    </row>
    <row r="8" spans="1:19" ht="15" customHeight="1" x14ac:dyDescent="0.3">
      <c r="A8" s="135"/>
      <c r="B8" s="37" t="s">
        <v>102</v>
      </c>
      <c r="C8" s="105"/>
      <c r="D8" s="72"/>
      <c r="E8" s="72"/>
      <c r="F8" s="72"/>
      <c r="G8" s="72"/>
      <c r="H8" s="68"/>
      <c r="I8" s="69"/>
      <c r="J8" s="183"/>
      <c r="K8" s="163"/>
      <c r="L8" s="205"/>
      <c r="M8" s="163"/>
      <c r="O8" s="187"/>
      <c r="P8" s="188"/>
      <c r="Q8" s="179"/>
      <c r="R8" s="98"/>
      <c r="S8" s="73"/>
    </row>
    <row r="9" spans="1:19" ht="15" customHeight="1" x14ac:dyDescent="0.3">
      <c r="A9" s="135"/>
      <c r="B9" s="37" t="s">
        <v>103</v>
      </c>
      <c r="C9" s="105"/>
      <c r="D9" s="72"/>
      <c r="E9" s="72"/>
      <c r="F9" s="72"/>
      <c r="G9" s="72"/>
      <c r="H9" s="68"/>
      <c r="I9" s="69"/>
      <c r="J9" s="183"/>
      <c r="K9" s="163"/>
      <c r="L9" s="205"/>
      <c r="M9" s="163"/>
      <c r="O9" s="187"/>
      <c r="P9" s="188"/>
      <c r="Q9" s="179"/>
      <c r="R9" s="98"/>
      <c r="S9" s="73"/>
    </row>
    <row r="10" spans="1:19" x14ac:dyDescent="0.3">
      <c r="A10" s="135"/>
      <c r="B10" s="37" t="s">
        <v>104</v>
      </c>
      <c r="C10" s="108"/>
      <c r="D10" s="88"/>
      <c r="E10" s="88"/>
      <c r="F10" s="88"/>
      <c r="G10" s="88"/>
      <c r="H10" s="96"/>
      <c r="I10" s="69"/>
      <c r="J10" s="183"/>
      <c r="K10" s="163"/>
      <c r="L10" s="205"/>
      <c r="M10" s="163"/>
      <c r="O10" s="187"/>
      <c r="P10" s="188"/>
      <c r="Q10" s="179"/>
      <c r="R10" s="98"/>
      <c r="S10" s="73"/>
    </row>
    <row r="11" spans="1:19" x14ac:dyDescent="0.3">
      <c r="A11" s="135"/>
      <c r="B11" s="38" t="s">
        <v>105</v>
      </c>
      <c r="C11" s="108"/>
      <c r="D11" s="88"/>
      <c r="E11" s="88"/>
      <c r="F11" s="88"/>
      <c r="G11" s="88"/>
      <c r="H11" s="96"/>
      <c r="I11" s="69"/>
      <c r="J11" s="203"/>
      <c r="K11" s="164"/>
      <c r="L11" s="205"/>
      <c r="M11" s="163"/>
      <c r="O11" s="187"/>
      <c r="P11" s="188"/>
      <c r="Q11" s="178"/>
      <c r="R11" s="98"/>
      <c r="S11" s="73"/>
    </row>
    <row r="12" spans="1:19" ht="15" customHeight="1" x14ac:dyDescent="0.3">
      <c r="A12" s="136" t="s">
        <v>97</v>
      </c>
      <c r="B12" s="36" t="s">
        <v>106</v>
      </c>
      <c r="C12" s="105"/>
      <c r="D12" s="158"/>
      <c r="E12" s="158"/>
      <c r="F12" s="158"/>
      <c r="G12" s="158"/>
      <c r="H12" s="154" t="str">
        <f>IF(COUNTA(D12:G14)&gt;1,"◄",(IF(COUNTA(D12:G14)=0,"!","")))</f>
        <v>!</v>
      </c>
      <c r="I12" s="181">
        <f>COUNTA(D12:G14)</f>
        <v>0</v>
      </c>
      <c r="J12" s="182">
        <v>3</v>
      </c>
      <c r="K12" s="162">
        <f>J12/SUM($J$7:$J$23)</f>
        <v>0.21428571428571427</v>
      </c>
      <c r="L12" s="205"/>
      <c r="M12" s="163"/>
      <c r="O12" s="177">
        <f>IF(G12&lt;&gt;"",1,IF(F12&lt;&gt;"",2/3,IF(E12&lt;&gt;"",1/3,0)))*J12</f>
        <v>0</v>
      </c>
      <c r="P12" s="184">
        <f>O12*$L$7*20/(L7+L25)</f>
        <v>0</v>
      </c>
      <c r="Q12" s="177"/>
      <c r="R12" s="98"/>
      <c r="S12" s="73"/>
    </row>
    <row r="13" spans="1:19" x14ac:dyDescent="0.3">
      <c r="A13" s="189"/>
      <c r="B13" s="37" t="s">
        <v>107</v>
      </c>
      <c r="C13" s="105"/>
      <c r="D13" s="159"/>
      <c r="E13" s="159"/>
      <c r="F13" s="159"/>
      <c r="G13" s="159"/>
      <c r="H13" s="154"/>
      <c r="I13" s="181"/>
      <c r="J13" s="183"/>
      <c r="K13" s="163"/>
      <c r="L13" s="205"/>
      <c r="M13" s="163"/>
      <c r="O13" s="179"/>
      <c r="P13" s="185"/>
      <c r="Q13" s="179"/>
      <c r="R13" s="138"/>
      <c r="S13" s="73"/>
    </row>
    <row r="14" spans="1:19" x14ac:dyDescent="0.3">
      <c r="A14" s="189"/>
      <c r="B14" s="38" t="s">
        <v>108</v>
      </c>
      <c r="C14" s="105"/>
      <c r="D14" s="159"/>
      <c r="E14" s="159"/>
      <c r="F14" s="159"/>
      <c r="G14" s="159"/>
      <c r="H14" s="154"/>
      <c r="I14" s="181"/>
      <c r="J14" s="183"/>
      <c r="K14" s="163"/>
      <c r="L14" s="205"/>
      <c r="M14" s="163"/>
      <c r="O14" s="179"/>
      <c r="P14" s="185"/>
      <c r="Q14" s="179"/>
      <c r="R14" s="138"/>
      <c r="S14" s="73"/>
    </row>
    <row r="15" spans="1:19" x14ac:dyDescent="0.3">
      <c r="A15" s="136" t="s">
        <v>98</v>
      </c>
      <c r="B15" s="36" t="s">
        <v>109</v>
      </c>
      <c r="C15" s="105"/>
      <c r="D15" s="158"/>
      <c r="E15" s="158"/>
      <c r="F15" s="158"/>
      <c r="G15" s="158"/>
      <c r="H15" s="154" t="str">
        <f>IF(COUNTA(D15:G17)&gt;1,"◄",(IF(COUNTA(D15:G17)=0,"!","")))</f>
        <v>!</v>
      </c>
      <c r="I15" s="181">
        <f>COUNTA(D15:G17)</f>
        <v>0</v>
      </c>
      <c r="J15" s="182">
        <v>3</v>
      </c>
      <c r="K15" s="162">
        <f>J15/SUM($J$7:$J$23)</f>
        <v>0.21428571428571427</v>
      </c>
      <c r="L15" s="205"/>
      <c r="M15" s="163"/>
      <c r="O15" s="177">
        <f>IF(G15&lt;&gt;"",1,IF(F15&lt;&gt;"",2/3,IF(E15&lt;&gt;"",1/3,0)))*J15</f>
        <v>0</v>
      </c>
      <c r="P15" s="184">
        <f>O15*$L$7*20/(L7+L25)</f>
        <v>0</v>
      </c>
      <c r="Q15" s="177"/>
      <c r="R15" s="138"/>
      <c r="S15" s="73"/>
    </row>
    <row r="16" spans="1:19" x14ac:dyDescent="0.3">
      <c r="A16" s="189"/>
      <c r="B16" s="37" t="s">
        <v>110</v>
      </c>
      <c r="C16" s="105"/>
      <c r="D16" s="159"/>
      <c r="E16" s="159"/>
      <c r="F16" s="159"/>
      <c r="G16" s="159"/>
      <c r="H16" s="154"/>
      <c r="I16" s="181"/>
      <c r="J16" s="183"/>
      <c r="K16" s="163"/>
      <c r="L16" s="205"/>
      <c r="M16" s="163"/>
      <c r="O16" s="179"/>
      <c r="P16" s="185"/>
      <c r="Q16" s="179"/>
      <c r="R16" s="138"/>
      <c r="S16" s="73"/>
    </row>
    <row r="17" spans="1:19" x14ac:dyDescent="0.3">
      <c r="A17" s="189"/>
      <c r="B17" s="38" t="s">
        <v>108</v>
      </c>
      <c r="C17" s="105"/>
      <c r="D17" s="159"/>
      <c r="E17" s="159"/>
      <c r="F17" s="159"/>
      <c r="G17" s="159"/>
      <c r="H17" s="154"/>
      <c r="I17" s="181"/>
      <c r="J17" s="183"/>
      <c r="K17" s="163"/>
      <c r="L17" s="205"/>
      <c r="M17" s="163"/>
      <c r="O17" s="179"/>
      <c r="P17" s="185"/>
      <c r="Q17" s="179"/>
      <c r="R17" s="138"/>
      <c r="S17" s="73"/>
    </row>
    <row r="18" spans="1:19" x14ac:dyDescent="0.3">
      <c r="A18" s="136" t="s">
        <v>99</v>
      </c>
      <c r="B18" s="36" t="s">
        <v>109</v>
      </c>
      <c r="C18" s="105"/>
      <c r="D18" s="158"/>
      <c r="E18" s="158"/>
      <c r="F18" s="158"/>
      <c r="G18" s="158"/>
      <c r="H18" s="154" t="str">
        <f>IF(COUNTA(D18:G21)&gt;1,"◄",(IF(COUNTA(D18:G21)=0,"!","")))</f>
        <v>!</v>
      </c>
      <c r="I18" s="181">
        <f>COUNTA(D18:G21)</f>
        <v>0</v>
      </c>
      <c r="J18" s="180">
        <v>2</v>
      </c>
      <c r="K18" s="162">
        <f>J18/SUM($J$7:$J$23)</f>
        <v>0.14285714285714285</v>
      </c>
      <c r="L18" s="205"/>
      <c r="M18" s="163"/>
      <c r="O18" s="177">
        <f>IF(G18&lt;&gt;"",1,IF(F18&lt;&gt;"",2/3,IF(E18&lt;&gt;"",1/3,0)))*J18</f>
        <v>0</v>
      </c>
      <c r="P18" s="184">
        <f>O18*$L$7*20/(L7+L25)</f>
        <v>0</v>
      </c>
      <c r="Q18" s="177"/>
      <c r="R18" s="138"/>
      <c r="S18" s="73"/>
    </row>
    <row r="19" spans="1:19" x14ac:dyDescent="0.3">
      <c r="A19" s="189"/>
      <c r="B19" s="37" t="s">
        <v>111</v>
      </c>
      <c r="C19" s="105"/>
      <c r="D19" s="159"/>
      <c r="E19" s="159"/>
      <c r="F19" s="159"/>
      <c r="G19" s="159"/>
      <c r="H19" s="154"/>
      <c r="I19" s="181"/>
      <c r="J19" s="180"/>
      <c r="K19" s="163"/>
      <c r="L19" s="205"/>
      <c r="M19" s="163"/>
      <c r="O19" s="179"/>
      <c r="P19" s="185"/>
      <c r="Q19" s="179"/>
      <c r="R19" s="138"/>
      <c r="S19" s="73"/>
    </row>
    <row r="20" spans="1:19" x14ac:dyDescent="0.3">
      <c r="A20" s="189"/>
      <c r="B20" s="37" t="s">
        <v>112</v>
      </c>
      <c r="C20" s="105"/>
      <c r="D20" s="159"/>
      <c r="E20" s="159"/>
      <c r="F20" s="159"/>
      <c r="G20" s="159"/>
      <c r="H20" s="154"/>
      <c r="I20" s="181"/>
      <c r="J20" s="180"/>
      <c r="K20" s="163"/>
      <c r="L20" s="205"/>
      <c r="M20" s="163"/>
      <c r="O20" s="179"/>
      <c r="P20" s="185"/>
      <c r="Q20" s="179"/>
      <c r="R20" s="138"/>
      <c r="S20" s="73"/>
    </row>
    <row r="21" spans="1:19" x14ac:dyDescent="0.3">
      <c r="A21" s="190"/>
      <c r="B21" s="38" t="s">
        <v>113</v>
      </c>
      <c r="C21" s="105"/>
      <c r="D21" s="160"/>
      <c r="E21" s="160"/>
      <c r="F21" s="160"/>
      <c r="G21" s="160"/>
      <c r="H21" s="154"/>
      <c r="I21" s="181"/>
      <c r="J21" s="180"/>
      <c r="K21" s="164"/>
      <c r="L21" s="205"/>
      <c r="M21" s="163"/>
      <c r="O21" s="178"/>
      <c r="P21" s="186"/>
      <c r="Q21" s="178"/>
      <c r="R21" s="138"/>
      <c r="S21" s="73"/>
    </row>
    <row r="22" spans="1:19" x14ac:dyDescent="0.3">
      <c r="A22" s="136" t="s">
        <v>100</v>
      </c>
      <c r="B22" s="36" t="s">
        <v>132</v>
      </c>
      <c r="C22" s="105"/>
      <c r="D22" s="158"/>
      <c r="E22" s="158"/>
      <c r="F22" s="158"/>
      <c r="G22" s="158"/>
      <c r="H22" s="154" t="str">
        <f>IF(COUNTA(D22:G23)&gt;1,"◄",(IF(COUNTA(D22:G23)=0,"!","")))</f>
        <v>!</v>
      </c>
      <c r="I22" s="181">
        <f>COUNTA(D22:G23)</f>
        <v>0</v>
      </c>
      <c r="J22" s="180">
        <v>3</v>
      </c>
      <c r="K22" s="162">
        <f>J22/SUM($J$7:$J$23)</f>
        <v>0.21428571428571427</v>
      </c>
      <c r="L22" s="205"/>
      <c r="M22" s="163"/>
      <c r="O22" s="177">
        <f>IF(G22&lt;&gt;"",1,IF(F22&lt;&gt;"",2/3,IF(E22&lt;&gt;"",1/3,0)))*J22</f>
        <v>0</v>
      </c>
      <c r="P22" s="184">
        <f>O22*$L$7*20/(L7+L25)</f>
        <v>0</v>
      </c>
      <c r="Q22" s="177"/>
      <c r="R22" s="138"/>
      <c r="S22" s="73"/>
    </row>
    <row r="23" spans="1:19" x14ac:dyDescent="0.3">
      <c r="A23" s="190"/>
      <c r="B23" s="39" t="s">
        <v>113</v>
      </c>
      <c r="C23" s="105"/>
      <c r="D23" s="160"/>
      <c r="E23" s="160"/>
      <c r="F23" s="160"/>
      <c r="G23" s="160"/>
      <c r="H23" s="154"/>
      <c r="I23" s="181"/>
      <c r="J23" s="180"/>
      <c r="K23" s="164"/>
      <c r="L23" s="206"/>
      <c r="M23" s="164"/>
      <c r="O23" s="178"/>
      <c r="P23" s="186"/>
      <c r="Q23" s="178"/>
      <c r="R23" s="138"/>
      <c r="S23" s="73"/>
    </row>
    <row r="24" spans="1:19" ht="28.2" customHeight="1" x14ac:dyDescent="0.3">
      <c r="A24" s="201" t="s">
        <v>114</v>
      </c>
      <c r="B24" s="202"/>
      <c r="C24" s="48"/>
      <c r="D24" s="48"/>
      <c r="E24" s="48"/>
      <c r="F24" s="48"/>
      <c r="G24" s="48"/>
      <c r="H24" s="42"/>
      <c r="I24" s="43"/>
      <c r="J24" s="53"/>
      <c r="K24" s="45"/>
      <c r="L24" s="45"/>
      <c r="M24" s="45"/>
      <c r="N24" s="47"/>
      <c r="O24" s="54"/>
      <c r="P24" s="55"/>
      <c r="Q24" s="55"/>
      <c r="R24" s="56"/>
      <c r="S24" s="74"/>
    </row>
    <row r="25" spans="1:19" ht="15" customHeight="1" x14ac:dyDescent="0.3">
      <c r="A25" s="81" t="s">
        <v>115</v>
      </c>
      <c r="B25" s="62" t="s">
        <v>118</v>
      </c>
      <c r="C25" s="105"/>
      <c r="D25" s="72"/>
      <c r="E25" s="72"/>
      <c r="F25" s="72"/>
      <c r="G25" s="72"/>
      <c r="H25" s="68" t="str">
        <f>IF(COUNTA(D25:G26)&gt;1,"◄",(IF(COUNTA(D25:G26)=0,"!","")))</f>
        <v>!</v>
      </c>
      <c r="I25" s="69">
        <f>COUNTA(D25:G26)</f>
        <v>0</v>
      </c>
      <c r="J25" s="180">
        <v>1</v>
      </c>
      <c r="K25" s="85">
        <f>J25/SUM($J$25:$J$33)</f>
        <v>0.2</v>
      </c>
      <c r="L25" s="200">
        <f>SUM(J25:J33)</f>
        <v>5</v>
      </c>
      <c r="M25" s="85">
        <f>L25/SUM($L$7:$L$33)</f>
        <v>0.26315789473684209</v>
      </c>
      <c r="O25" s="178">
        <f>IF(G25&lt;&gt;"",1,IF(F25&lt;&gt;"",2/3,IF(E25&lt;&gt;"",1/3,0)))*J25</f>
        <v>0</v>
      </c>
      <c r="P25" s="178">
        <f>O25*$L$25*20/(L7+L25)</f>
        <v>0</v>
      </c>
      <c r="Q25" s="178">
        <f>SUM(P25:P33)/SUM(J25:J33)</f>
        <v>0</v>
      </c>
      <c r="R25" s="97" t="str">
        <f>ROUND(SUM(P25:P33)/SUM(J25:J33),2) &amp; " / " &amp; ROUND(20*M25,2)</f>
        <v>0 / 5,26</v>
      </c>
      <c r="S25" s="73"/>
    </row>
    <row r="26" spans="1:19" x14ac:dyDescent="0.3">
      <c r="A26" s="83"/>
      <c r="B26" s="62" t="s">
        <v>119</v>
      </c>
      <c r="C26" s="108"/>
      <c r="D26" s="72"/>
      <c r="E26" s="72"/>
      <c r="F26" s="72"/>
      <c r="G26" s="72"/>
      <c r="H26" s="68"/>
      <c r="I26" s="69"/>
      <c r="J26" s="180"/>
      <c r="K26" s="85"/>
      <c r="L26" s="200"/>
      <c r="M26" s="85"/>
      <c r="O26" s="187"/>
      <c r="P26" s="187"/>
      <c r="Q26" s="187"/>
      <c r="R26" s="98"/>
      <c r="S26" s="73"/>
    </row>
    <row r="27" spans="1:19" x14ac:dyDescent="0.3">
      <c r="A27" s="199" t="s">
        <v>116</v>
      </c>
      <c r="B27" s="36" t="s">
        <v>120</v>
      </c>
      <c r="C27" s="105"/>
      <c r="D27" s="72"/>
      <c r="E27" s="72"/>
      <c r="F27" s="72"/>
      <c r="G27" s="72"/>
      <c r="H27" s="68" t="str">
        <f>IF(COUNTA(D27:G30)&gt;1,"◄",(IF(COUNTA(D27:G30)=0,"!","")))</f>
        <v>!</v>
      </c>
      <c r="I27" s="69">
        <f>COUNTA(D27:G30)</f>
        <v>0</v>
      </c>
      <c r="J27" s="180">
        <v>2</v>
      </c>
      <c r="K27" s="85">
        <f>J27/SUM($J$25:$J$33)</f>
        <v>0.4</v>
      </c>
      <c r="L27" s="200"/>
      <c r="M27" s="85"/>
      <c r="O27" s="187">
        <f>IF(G27&lt;&gt;"",1,IF(F27&lt;&gt;"",2/3,IF(E27&lt;&gt;"",1/3,0)))*J27</f>
        <v>0</v>
      </c>
      <c r="P27" s="187">
        <f>O27*$L$25*20/(L7+L25)</f>
        <v>0</v>
      </c>
      <c r="Q27" s="187"/>
      <c r="R27" s="98"/>
      <c r="S27" s="73"/>
    </row>
    <row r="28" spans="1:19" x14ac:dyDescent="0.3">
      <c r="A28" s="199"/>
      <c r="B28" s="37" t="s">
        <v>121</v>
      </c>
      <c r="C28" s="105"/>
      <c r="D28" s="72"/>
      <c r="E28" s="72"/>
      <c r="F28" s="72"/>
      <c r="G28" s="72"/>
      <c r="H28" s="68"/>
      <c r="I28" s="69"/>
      <c r="J28" s="180"/>
      <c r="K28" s="85"/>
      <c r="L28" s="200"/>
      <c r="M28" s="85"/>
      <c r="O28" s="187"/>
      <c r="P28" s="187"/>
      <c r="Q28" s="187"/>
      <c r="R28" s="98"/>
      <c r="S28" s="73"/>
    </row>
    <row r="29" spans="1:19" x14ac:dyDescent="0.3">
      <c r="A29" s="199"/>
      <c r="B29" s="37" t="s">
        <v>122</v>
      </c>
      <c r="C29" s="105"/>
      <c r="D29" s="72"/>
      <c r="E29" s="72"/>
      <c r="F29" s="72"/>
      <c r="G29" s="72"/>
      <c r="H29" s="68"/>
      <c r="I29" s="69"/>
      <c r="J29" s="180"/>
      <c r="K29" s="85"/>
      <c r="L29" s="200"/>
      <c r="M29" s="85"/>
      <c r="O29" s="187"/>
      <c r="P29" s="187"/>
      <c r="Q29" s="187"/>
      <c r="R29" s="98"/>
      <c r="S29" s="73"/>
    </row>
    <row r="30" spans="1:19" x14ac:dyDescent="0.3">
      <c r="A30" s="199"/>
      <c r="B30" s="38" t="s">
        <v>123</v>
      </c>
      <c r="C30" s="105"/>
      <c r="D30" s="72"/>
      <c r="E30" s="72"/>
      <c r="F30" s="72"/>
      <c r="G30" s="72"/>
      <c r="H30" s="68"/>
      <c r="I30" s="69"/>
      <c r="J30" s="180"/>
      <c r="K30" s="85"/>
      <c r="L30" s="200"/>
      <c r="M30" s="85"/>
      <c r="O30" s="187"/>
      <c r="P30" s="187"/>
      <c r="Q30" s="187"/>
      <c r="R30" s="98"/>
      <c r="S30" s="73"/>
    </row>
    <row r="31" spans="1:19" ht="27.6" x14ac:dyDescent="0.3">
      <c r="A31" s="86" t="s">
        <v>117</v>
      </c>
      <c r="B31" s="36" t="s">
        <v>124</v>
      </c>
      <c r="C31" s="58"/>
      <c r="D31" s="87"/>
      <c r="E31" s="88"/>
      <c r="F31" s="88"/>
      <c r="G31" s="88"/>
      <c r="H31" s="68" t="str">
        <f>IF(COUNTA(D31:G33)&gt;1,"◄",(IF(COUNTA(D31:G33)=0,"!","")))</f>
        <v>!</v>
      </c>
      <c r="I31" s="69">
        <f>COUNTA(D31:G33)</f>
        <v>0</v>
      </c>
      <c r="J31" s="180">
        <v>2</v>
      </c>
      <c r="K31" s="85">
        <f>J31/SUM($J$25:$J$33)</f>
        <v>0.4</v>
      </c>
      <c r="L31" s="200"/>
      <c r="M31" s="85"/>
      <c r="O31" s="187">
        <f>IF(G31&lt;&gt;"",1,IF(F31&lt;&gt;"",2/3,IF(E31&lt;&gt;"",1/3,0)))*J31</f>
        <v>0</v>
      </c>
      <c r="P31" s="187">
        <f>O31*$L$25*20/(L7+L25)</f>
        <v>0</v>
      </c>
      <c r="Q31" s="187"/>
      <c r="R31" s="98"/>
      <c r="S31" s="73"/>
    </row>
    <row r="32" spans="1:19" ht="27.6" x14ac:dyDescent="0.3">
      <c r="A32" s="86"/>
      <c r="B32" s="37" t="s">
        <v>125</v>
      </c>
      <c r="C32" s="58"/>
      <c r="D32" s="87"/>
      <c r="E32" s="88"/>
      <c r="F32" s="88"/>
      <c r="G32" s="88"/>
      <c r="H32" s="68"/>
      <c r="I32" s="69"/>
      <c r="J32" s="180"/>
      <c r="K32" s="85"/>
      <c r="L32" s="200"/>
      <c r="M32" s="85"/>
      <c r="O32" s="187"/>
      <c r="P32" s="187"/>
      <c r="Q32" s="187"/>
      <c r="R32" s="98"/>
      <c r="S32" s="73"/>
    </row>
    <row r="33" spans="1:19" x14ac:dyDescent="0.3">
      <c r="A33" s="86"/>
      <c r="B33" s="39" t="s">
        <v>126</v>
      </c>
      <c r="C33" s="58"/>
      <c r="D33" s="87"/>
      <c r="E33" s="88"/>
      <c r="F33" s="88"/>
      <c r="G33" s="88"/>
      <c r="H33" s="68"/>
      <c r="I33" s="69"/>
      <c r="J33" s="180"/>
      <c r="K33" s="85"/>
      <c r="L33" s="200"/>
      <c r="M33" s="85"/>
      <c r="O33" s="187"/>
      <c r="P33" s="187"/>
      <c r="Q33" s="187"/>
      <c r="R33" s="98"/>
      <c r="S33" s="73"/>
    </row>
    <row r="34" spans="1:19" x14ac:dyDescent="0.3">
      <c r="I34" s="25">
        <f>SUM(I7:I33)</f>
        <v>0</v>
      </c>
    </row>
    <row r="35" spans="1:19" x14ac:dyDescent="0.3">
      <c r="A35" s="8"/>
      <c r="B35" s="9"/>
      <c r="D35" s="115"/>
      <c r="E35" s="115"/>
      <c r="F35" s="115"/>
      <c r="G35" s="115"/>
      <c r="H35" s="18"/>
      <c r="M35" s="40"/>
      <c r="N35"/>
      <c r="R35" s="41"/>
    </row>
    <row r="36" spans="1:19" ht="25.95" customHeight="1" thickBot="1" x14ac:dyDescent="0.35">
      <c r="A36" s="8"/>
      <c r="B36" s="10" t="s">
        <v>22</v>
      </c>
      <c r="D36" s="116" t="str">
        <f>IF(I34&lt;&gt;8,"Erreur",IF(MAX(I7:I33)&gt;1,"Erreur",(Q7+Q25)))</f>
        <v>Erreur</v>
      </c>
      <c r="E36" s="116"/>
      <c r="F36" s="117" t="s">
        <v>23</v>
      </c>
      <c r="G36" s="117"/>
      <c r="H36" s="11"/>
      <c r="M36" s="22"/>
      <c r="N36"/>
    </row>
    <row r="37" spans="1:19" ht="25.95" customHeight="1" thickBot="1" x14ac:dyDescent="0.35">
      <c r="A37" s="8"/>
      <c r="B37" s="12" t="s">
        <v>17</v>
      </c>
      <c r="D37" s="112"/>
      <c r="E37" s="112"/>
      <c r="F37" s="113" t="s">
        <v>24</v>
      </c>
      <c r="G37" s="113"/>
      <c r="H37" s="19"/>
      <c r="M37" s="22"/>
      <c r="N37"/>
    </row>
    <row r="38" spans="1:19" ht="25.95" customHeight="1" x14ac:dyDescent="0.3">
      <c r="A38" s="114" t="s">
        <v>18</v>
      </c>
      <c r="B38" s="114"/>
      <c r="C38" s="20"/>
      <c r="D38" s="20"/>
      <c r="E38" s="20"/>
      <c r="F38" s="20"/>
      <c r="G38" s="20"/>
      <c r="H38" s="20"/>
      <c r="I38" s="20"/>
    </row>
    <row r="39" spans="1:19" x14ac:dyDescent="0.3">
      <c r="A39" s="13"/>
      <c r="B39" s="13"/>
      <c r="C39" s="13" t="str">
        <f>(IF(O35&gt;31,"ATTENTION. Erreur de saisie : cocher une seule colonne par ligne ! Voir repères ◄ à droite de la grille.",""))</f>
        <v/>
      </c>
      <c r="D39" s="13"/>
      <c r="E39" s="13"/>
      <c r="F39" s="13"/>
      <c r="G39" s="13"/>
      <c r="H39" s="13"/>
      <c r="I39" s="13"/>
    </row>
    <row r="40" spans="1:19" x14ac:dyDescent="0.3">
      <c r="A40" s="191" t="s">
        <v>19</v>
      </c>
      <c r="B40" s="192"/>
      <c r="C40" s="192"/>
      <c r="D40" s="192"/>
      <c r="E40" s="192"/>
      <c r="F40" s="192"/>
      <c r="G40" s="193"/>
      <c r="H40" s="16"/>
      <c r="L40" s="22"/>
      <c r="N40"/>
    </row>
    <row r="41" spans="1:19" x14ac:dyDescent="0.3">
      <c r="A41" s="99"/>
      <c r="B41" s="100"/>
      <c r="C41" s="100"/>
      <c r="D41" s="100"/>
      <c r="E41" s="100"/>
      <c r="F41" s="100"/>
      <c r="G41" s="101"/>
      <c r="H41" s="26"/>
      <c r="L41" s="22"/>
      <c r="N41"/>
    </row>
    <row r="42" spans="1:19" x14ac:dyDescent="0.3">
      <c r="A42" s="14"/>
      <c r="B42" s="14"/>
      <c r="C42" s="14"/>
      <c r="D42" s="15"/>
      <c r="E42" s="15"/>
      <c r="F42" s="15"/>
      <c r="G42" s="15"/>
      <c r="H42" s="15"/>
      <c r="I42" s="15"/>
    </row>
    <row r="43" spans="1:19" x14ac:dyDescent="0.3">
      <c r="A43" s="194" t="s">
        <v>20</v>
      </c>
      <c r="B43" s="195"/>
      <c r="C43" s="196" t="s">
        <v>21</v>
      </c>
      <c r="D43" s="197"/>
      <c r="E43" s="197"/>
      <c r="F43" s="197"/>
      <c r="G43" s="198"/>
      <c r="H43" s="16"/>
      <c r="I43" s="17"/>
    </row>
    <row r="44" spans="1:19" x14ac:dyDescent="0.3">
      <c r="A44" s="77"/>
      <c r="B44" s="78"/>
      <c r="C44" s="122"/>
      <c r="D44" s="87"/>
      <c r="E44" s="87"/>
      <c r="F44" s="87"/>
      <c r="G44" s="123"/>
      <c r="H44" s="16"/>
      <c r="I44" s="27"/>
    </row>
    <row r="45" spans="1:19" x14ac:dyDescent="0.3">
      <c r="A45" s="77"/>
      <c r="B45" s="78"/>
      <c r="C45" s="122"/>
      <c r="D45" s="87"/>
      <c r="E45" s="87"/>
      <c r="F45" s="87"/>
      <c r="G45" s="123"/>
      <c r="H45" s="16"/>
      <c r="I45" s="16"/>
    </row>
    <row r="46" spans="1:19" x14ac:dyDescent="0.3">
      <c r="A46" s="75"/>
      <c r="B46" s="76"/>
      <c r="C46" s="124"/>
      <c r="D46" s="125"/>
      <c r="E46" s="125"/>
      <c r="F46" s="125"/>
      <c r="G46" s="126"/>
      <c r="H46" s="16"/>
      <c r="I46" s="16"/>
    </row>
  </sheetData>
  <sheetProtection algorithmName="SHA-512" hashValue="AKjLlVtKs/rVfBn/GpR6NohlIU+bNWUWONRa8znPDL/VPTEsHOdUNWQqbrgqUEvztZRu6hxpwpUyedhNXy6l9g==" saltValue="TJjDDLy1L2vgpSiJYox0BQ==" spinCount="100000" sheet="1" formatCells="0" formatColumns="0" formatRows="0" insertColumns="0" insertRows="0" insertHyperlinks="0" deleteColumns="0" deleteRows="0" sort="0" autoFilter="0" pivotTables="0"/>
  <mergeCells count="132">
    <mergeCell ref="C1:G1"/>
    <mergeCell ref="C2:D2"/>
    <mergeCell ref="E2:G2"/>
    <mergeCell ref="C3:D3"/>
    <mergeCell ref="E3:G3"/>
    <mergeCell ref="J3:J6"/>
    <mergeCell ref="K3:K6"/>
    <mergeCell ref="L3:L6"/>
    <mergeCell ref="M3:M6"/>
    <mergeCell ref="A6:B6"/>
    <mergeCell ref="A7:A11"/>
    <mergeCell ref="C7:C11"/>
    <mergeCell ref="D7:D11"/>
    <mergeCell ref="E7:E11"/>
    <mergeCell ref="F7:F11"/>
    <mergeCell ref="G7:G11"/>
    <mergeCell ref="R7:R23"/>
    <mergeCell ref="S7:S33"/>
    <mergeCell ref="C12:C23"/>
    <mergeCell ref="H7:H11"/>
    <mergeCell ref="I7:I11"/>
    <mergeCell ref="J7:J11"/>
    <mergeCell ref="K7:K11"/>
    <mergeCell ref="L7:L23"/>
    <mergeCell ref="M7:M23"/>
    <mergeCell ref="J15:J17"/>
    <mergeCell ref="K15:K17"/>
    <mergeCell ref="A24:B24"/>
    <mergeCell ref="A25:A26"/>
    <mergeCell ref="C25:C26"/>
    <mergeCell ref="D25:D26"/>
    <mergeCell ref="E25:E26"/>
    <mergeCell ref="F25:F26"/>
    <mergeCell ref="G25:G26"/>
    <mergeCell ref="H25:H26"/>
    <mergeCell ref="I25:I26"/>
    <mergeCell ref="Q25:Q33"/>
    <mergeCell ref="R25:R33"/>
    <mergeCell ref="A27:A30"/>
    <mergeCell ref="C27:C30"/>
    <mergeCell ref="D27:D30"/>
    <mergeCell ref="E27:E30"/>
    <mergeCell ref="F27:F30"/>
    <mergeCell ref="G27:G30"/>
    <mergeCell ref="H27:H30"/>
    <mergeCell ref="I27:I30"/>
    <mergeCell ref="J25:J26"/>
    <mergeCell ref="K25:K26"/>
    <mergeCell ref="L25:L33"/>
    <mergeCell ref="M25:M33"/>
    <mergeCell ref="O25:O26"/>
    <mergeCell ref="P25:P26"/>
    <mergeCell ref="J27:J30"/>
    <mergeCell ref="K27:K30"/>
    <mergeCell ref="O27:O30"/>
    <mergeCell ref="P27:P30"/>
    <mergeCell ref="A31:A33"/>
    <mergeCell ref="D31:D33"/>
    <mergeCell ref="E31:E33"/>
    <mergeCell ref="F31:F33"/>
    <mergeCell ref="G31:G33"/>
    <mergeCell ref="I31:I33"/>
    <mergeCell ref="J31:J33"/>
    <mergeCell ref="K31:K33"/>
    <mergeCell ref="O31:O33"/>
    <mergeCell ref="P31:P33"/>
    <mergeCell ref="H31:H33"/>
    <mergeCell ref="A45:B45"/>
    <mergeCell ref="C45:G45"/>
    <mergeCell ref="A46:B46"/>
    <mergeCell ref="C46:G46"/>
    <mergeCell ref="A12:A14"/>
    <mergeCell ref="A15:A17"/>
    <mergeCell ref="A22:A23"/>
    <mergeCell ref="A18:A21"/>
    <mergeCell ref="A38:B38"/>
    <mergeCell ref="A40:G40"/>
    <mergeCell ref="A41:G41"/>
    <mergeCell ref="A43:B43"/>
    <mergeCell ref="C43:G43"/>
    <mergeCell ref="A44:B44"/>
    <mergeCell ref="C44:G44"/>
    <mergeCell ref="D35:G35"/>
    <mergeCell ref="D36:E36"/>
    <mergeCell ref="F36:G36"/>
    <mergeCell ref="D37:E37"/>
    <mergeCell ref="F37:G37"/>
    <mergeCell ref="G18:G21"/>
    <mergeCell ref="D22:D23"/>
    <mergeCell ref="E22:E23"/>
    <mergeCell ref="F22:F23"/>
    <mergeCell ref="G22:G23"/>
    <mergeCell ref="D12:D14"/>
    <mergeCell ref="E12:E14"/>
    <mergeCell ref="F12:F14"/>
    <mergeCell ref="G12:G14"/>
    <mergeCell ref="D15:D17"/>
    <mergeCell ref="E15:E17"/>
    <mergeCell ref="F15:F17"/>
    <mergeCell ref="G15:G17"/>
    <mergeCell ref="D18:D21"/>
    <mergeCell ref="E18:E21"/>
    <mergeCell ref="F18:F21"/>
    <mergeCell ref="Q7:Q11"/>
    <mergeCell ref="O18:O21"/>
    <mergeCell ref="P18:P21"/>
    <mergeCell ref="Q18:Q21"/>
    <mergeCell ref="O12:O14"/>
    <mergeCell ref="P12:P14"/>
    <mergeCell ref="O15:O17"/>
    <mergeCell ref="P15:P17"/>
    <mergeCell ref="O22:O23"/>
    <mergeCell ref="P22:P23"/>
    <mergeCell ref="O7:O11"/>
    <mergeCell ref="P7:P11"/>
    <mergeCell ref="H12:H14"/>
    <mergeCell ref="H15:H17"/>
    <mergeCell ref="H18:H21"/>
    <mergeCell ref="H22:H23"/>
    <mergeCell ref="Q22:Q23"/>
    <mergeCell ref="Q15:Q17"/>
    <mergeCell ref="Q12:Q14"/>
    <mergeCell ref="J18:J21"/>
    <mergeCell ref="J22:J23"/>
    <mergeCell ref="K18:K21"/>
    <mergeCell ref="K22:K23"/>
    <mergeCell ref="I12:I14"/>
    <mergeCell ref="I15:I17"/>
    <mergeCell ref="I18:I21"/>
    <mergeCell ref="I22:I23"/>
    <mergeCell ref="J12:J14"/>
    <mergeCell ref="K12:K1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Unité UP1</vt:lpstr>
      <vt:lpstr>Unité UP2</vt:lpstr>
      <vt:lpstr>Unité UP3</vt:lpstr>
      <vt:lpstr>'Unité UP1'!Zone_d_impression</vt:lpstr>
      <vt:lpstr>'Unité UP2'!Zone_d_impression</vt:lpstr>
      <vt:lpstr>'Unité UP3'!Zone_d_impression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Jean-Paul KREBS</dc:creator>
  <cp:lastModifiedBy>R. DELHAYE</cp:lastModifiedBy>
  <cp:lastPrinted>2024-11-20T16:00:03Z</cp:lastPrinted>
  <dcterms:created xsi:type="dcterms:W3CDTF">2017-01-08T20:22:26Z</dcterms:created>
  <dcterms:modified xsi:type="dcterms:W3CDTF">2024-11-20T16:00:09Z</dcterms:modified>
</cp:coreProperties>
</file>